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showInkAnnotation="0"/>
  <mc:AlternateContent xmlns:mc="http://schemas.openxmlformats.org/markup-compatibility/2006">
    <mc:Choice Requires="x15">
      <x15ac:absPath xmlns:x15ac="http://schemas.microsoft.com/office/spreadsheetml/2010/11/ac" url="P:\BRLi\Fillion\A01193_ZMEL Martinique_Grde Baie\7_Production\04_Avenant Eco\"/>
    </mc:Choice>
  </mc:AlternateContent>
  <xr:revisionPtr revIDLastSave="0" documentId="13_ncr:1_{352B6C7D-D085-4C89-9BDB-A007BF022DCF}" xr6:coauthVersionLast="47" xr6:coauthVersionMax="47" xr10:uidLastSave="{00000000-0000-0000-0000-000000000000}"/>
  <bookViews>
    <workbookView xWindow="-108" yWindow="-108" windowWidth="23256" windowHeight="12456" tabRatio="792" xr2:uid="{00000000-000D-0000-FFFF-FFFF01000000}"/>
  </bookViews>
  <sheets>
    <sheet name="1_HYP SCENARIOS" sheetId="6" r:id="rId1"/>
    <sheet name="2_HYP_COUTS" sheetId="17" r:id="rId2"/>
    <sheet name="3_HYP RECETTES_démarrage" sheetId="22" r:id="rId3"/>
    <sheet name="4_HYP RECETTES_Croisière " sheetId="8" r:id="rId4"/>
    <sheet name="5_Simulat°_équilibre_Régie" sheetId="19" r:id="rId5"/>
    <sheet name="6_Simulat°_équ_privé_DSP" sheetId="21" r:id="rId6"/>
    <sheet name="Recettes_du-port" sheetId="20"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A" localSheetId="1">#REF!</definedName>
    <definedName name="A">#REF!</definedName>
    <definedName name="AA" localSheetId="1">#REF!</definedName>
    <definedName name="AA">#REF!</definedName>
    <definedName name="AugmTarifs">'[1]Scenario Manager'!$N$8</definedName>
    <definedName name="B2002_" localSheetId="1">'[2]saisie cabp'!#REF!</definedName>
    <definedName name="B2002_">'[2]saisie cabp'!#REF!</definedName>
    <definedName name="B2003_" localSheetId="1">'[2]saisie cabp'!#REF!</definedName>
    <definedName name="B2003_">'[2]saisie cabp'!#REF!</definedName>
    <definedName name="B2004_" localSheetId="1">'[2]saisie cabp'!#REF!</definedName>
    <definedName name="B2004_">'[2]saisie cabp'!#REF!</definedName>
    <definedName name="B2005_" localSheetId="1">'[2]saisie cabp'!#REF!</definedName>
    <definedName name="B2005_">'[2]saisie cabp'!#REF!</definedName>
    <definedName name="B2006_" localSheetId="1">'[2]saisie cabp'!#REF!</definedName>
    <definedName name="B2006_">'[2]saisie cabp'!#REF!</definedName>
    <definedName name="B2007_" localSheetId="1">'[2]saisie cabp'!#REF!</definedName>
    <definedName name="B2007_">'[2]saisie cabp'!#REF!</definedName>
    <definedName name="B2008_" localSheetId="1">'[2]saisie cabp'!#REF!</definedName>
    <definedName name="B2008_">'[2]saisie cabp'!#REF!</definedName>
    <definedName name="B2009_" localSheetId="1">'[2]saisie cabp'!#REF!</definedName>
    <definedName name="B2009_">'[2]saisie cabp'!#REF!</definedName>
    <definedName name="B2010_" localSheetId="1">'[2]saisie cabp'!#REF!</definedName>
    <definedName name="B2010_">'[2]saisie cabp'!#REF!</definedName>
    <definedName name="B2011_">'[2]saisie cabp'!$J$3:$J$560</definedName>
    <definedName name="BASE" localSheetId="1">[3]PERSONNEL!#REF!</definedName>
    <definedName name="BASE">[3]PERSONNEL!#REF!</definedName>
    <definedName name="CA2008_">'[2]saisie cabp'!$Q$3:$Q$560</definedName>
    <definedName name="CA2009_">'[2]saisie cabp'!$R$3:$R$560</definedName>
    <definedName name="CA2010_">'[2]saisie cabp'!$S$3:$S$560</definedName>
    <definedName name="CA2011_">'[2]saisie cabp'!$T$3:$T$560</definedName>
    <definedName name="calc_choice_sfe">[4]SFE!$D$149</definedName>
    <definedName name="CB_Amount">[4]NTF!$D$138</definedName>
    <definedName name="CellRefSens">'[4]Scenario Manager'!$B$9</definedName>
    <definedName name="Check_SFE1">[4]SFE!$D$182</definedName>
    <definedName name="Check_SFE1_bus">[4]SFE!$D$181</definedName>
    <definedName name="Check_SFE2">[4]SFE!$D$185</definedName>
    <definedName name="Check_SFE2_bus">[4]SFE!$D$184</definedName>
    <definedName name="Check_Vers_Ren">[4]Capex!$D$363</definedName>
    <definedName name="CODE">'[2]saisie cabp'!$F$3:$F$560</definedName>
    <definedName name="CODECOMPTE">'[2]saisie cabp'!$I$3:$I$560</definedName>
    <definedName name="ConcessionEndDate" localSheetId="1">#REF!</definedName>
    <definedName name="ConcessionEndDate">#REF!</definedName>
    <definedName name="ConstEndDate">[4]Hyp!$H$34</definedName>
    <definedName name="Construction_sensitivity">[4]Hyp!$O$463</definedName>
    <definedName name="ConstStartDate" localSheetId="1">#REF!</definedName>
    <definedName name="ConstStartDate">#REF!</definedName>
    <definedName name="ContractDate" localSheetId="1">#REF!</definedName>
    <definedName name="ContractDate">#REF!</definedName>
    <definedName name="CRA2002_" localSheetId="1">'[2]saisie cabp'!#REF!</definedName>
    <definedName name="CRA2002_">'[2]saisie cabp'!#REF!</definedName>
    <definedName name="CRA2003_" localSheetId="1">'[2]saisie cabp'!#REF!</definedName>
    <definedName name="CRA2003_">'[2]saisie cabp'!#REF!</definedName>
    <definedName name="CRA2004_" localSheetId="1">'[2]saisie cabp'!#REF!</definedName>
    <definedName name="CRA2004_">'[2]saisie cabp'!#REF!</definedName>
    <definedName name="CRA2005_" localSheetId="1">'[2]saisie cabp'!#REF!</definedName>
    <definedName name="CRA2005_">'[2]saisie cabp'!#REF!</definedName>
    <definedName name="CRA2006_" localSheetId="1">'[2]saisie cabp'!#REF!</definedName>
    <definedName name="CRA2006_">'[2]saisie cabp'!#REF!</definedName>
    <definedName name="CRA2007_" localSheetId="1">'[2]saisie cabp'!#REF!</definedName>
    <definedName name="CRA2007_">'[2]saisie cabp'!#REF!</definedName>
    <definedName name="CRA2008_" localSheetId="1">'[2]saisie cabp'!#REF!</definedName>
    <definedName name="CRA2008_">'[2]saisie cabp'!#REF!</definedName>
    <definedName name="CRA2009_" localSheetId="1">'[2]saisie cabp'!#REF!</definedName>
    <definedName name="CRA2009_">'[2]saisie cabp'!#REF!</definedName>
    <definedName name="CRA2010_" localSheetId="1">'[2]saisie cabp'!#REF!</definedName>
    <definedName name="CRA2010_">'[2]saisie cabp'!#REF!</definedName>
    <definedName name="CRA2011_" localSheetId="1">'[2]saisie cabp'!#REF!</definedName>
    <definedName name="CRA2011_">'[2]saisie cabp'!#REF!</definedName>
    <definedName name="d" localSheetId="1">#REF!</definedName>
    <definedName name="d">#REF!</definedName>
    <definedName name="delta_conv">[5]Synthèse!$W$9</definedName>
    <definedName name="Deltaconv">[4]Hyp!$Q$9</definedName>
    <definedName name="DepotGER" localSheetId="1">[4]NTF!#REF!</definedName>
    <definedName name="DepotGER">[4]NTF!#REF!</definedName>
    <definedName name="DepotGERActif" localSheetId="1">[4]NTF!#REF!</definedName>
    <definedName name="DepotGERActif">[4]NTF!#REF!</definedName>
    <definedName name="dette">[2]saisiedette!$A$2:$U$31</definedName>
    <definedName name="DONNEES" localSheetId="1">[4]NTF!#REF!</definedName>
    <definedName name="DONNEES">[4]NTF!#REF!</definedName>
    <definedName name="Elasticité" localSheetId="1">#REF!</definedName>
    <definedName name="Elasticité">#REF!</definedName>
    <definedName name="Emplois">[4]NTF!$D$42</definedName>
    <definedName name="Equity_part">[4]Hyp!$H$292</definedName>
    <definedName name="Equitybridge_dispo">[4]Hyp!$H$296</definedName>
    <definedName name="Estimation_SFE2_tri">[4]SFE!$D$94</definedName>
    <definedName name="FinClose">[4]Hyp!$H$23</definedName>
    <definedName name="FinClose_EB">[4]Hyp!$H$22</definedName>
    <definedName name="FLUX">[6]SAISIE!$H$3:$H$505</definedName>
    <definedName name="habbernis" localSheetId="1">#REF!</definedName>
    <definedName name="habbernis">#REF!</definedName>
    <definedName name="habbezouce" localSheetId="1">#REF!</definedName>
    <definedName name="habbezouce">#REF!</definedName>
    <definedName name="habbouillargues" localSheetId="1">#REF!</definedName>
    <definedName name="habbouillargues">#REF!</definedName>
    <definedName name="habcabrieres" localSheetId="1">#REF!</definedName>
    <definedName name="habcabrieres">#REF!</definedName>
    <definedName name="habcaissargues" localSheetId="1">#REF!</definedName>
    <definedName name="habcaissargues">#REF!</definedName>
    <definedName name="habcaveirac" localSheetId="1">#REF!</definedName>
    <definedName name="habcaveirac">#REF!</definedName>
    <definedName name="habclarensac" localSheetId="1">#REF!</definedName>
    <definedName name="habclarensac">#REF!</definedName>
    <definedName name="HABezouce" localSheetId="1">#REF!</definedName>
    <definedName name="HABezouce">#REF!</definedName>
    <definedName name="habgarons" localSheetId="1">#REF!</definedName>
    <definedName name="habgarons">#REF!</definedName>
    <definedName name="habgenerac" localSheetId="1">#REF!</definedName>
    <definedName name="habgenerac">#REF!</definedName>
    <definedName name="hablacalmette" localSheetId="1">#REF!</definedName>
    <definedName name="hablacalmette">#REF!</definedName>
    <definedName name="hablanglade" localSheetId="1">#REF!</definedName>
    <definedName name="hablanglade">#REF!</definedName>
    <definedName name="habledenon" localSheetId="1">#REF!</definedName>
    <definedName name="habledenon">#REF!</definedName>
    <definedName name="habmanduel" localSheetId="1">#REF!</definedName>
    <definedName name="habmanduel">#REF!</definedName>
    <definedName name="habmarguerittes" localSheetId="1">#REF!</definedName>
    <definedName name="habmarguerittes">#REF!</definedName>
    <definedName name="habmilhaud" localSheetId="1">#REF!</definedName>
    <definedName name="habmilhaud">#REF!</definedName>
    <definedName name="habnimes" localSheetId="1">#REF!</definedName>
    <definedName name="habnimes">#REF!</definedName>
    <definedName name="HABouillargues" localSheetId="1">#REF!</definedName>
    <definedName name="HABouillargues">#REF!</definedName>
    <definedName name="habpoulx" localSheetId="1">#REF!</definedName>
    <definedName name="habpoulx">#REF!</definedName>
    <definedName name="habredessan" localSheetId="1">#REF!</definedName>
    <definedName name="habredessan">#REF!</definedName>
    <definedName name="habrodilhan" localSheetId="1">#REF!</definedName>
    <definedName name="habrodilhan">#REF!</definedName>
    <definedName name="habstcome" localSheetId="1">#REF!</definedName>
    <definedName name="habstcome">#REF!</definedName>
    <definedName name="habstdionisy" localSheetId="1">#REF!</definedName>
    <definedName name="habstdionisy">#REF!</definedName>
    <definedName name="habstgervasy" localSheetId="1">#REF!</definedName>
    <definedName name="habstgervasy">#REF!</definedName>
    <definedName name="habstgilles" localSheetId="1">#REF!</definedName>
    <definedName name="habstgilles">#REF!</definedName>
    <definedName name="HACabrieres" localSheetId="1">#REF!</definedName>
    <definedName name="HACabrieres">#REF!</definedName>
    <definedName name="HACaissargues" localSheetId="1">#REF!</definedName>
    <definedName name="HACaissargues">#REF!</definedName>
    <definedName name="HACaveirac" localSheetId="1">#REF!</definedName>
    <definedName name="HACaveirac">#REF!</definedName>
    <definedName name="HAClarensac" localSheetId="1">#REF!</definedName>
    <definedName name="HAClarensac">#REF!</definedName>
    <definedName name="HAGarons" localSheetId="1">#REF!</definedName>
    <definedName name="HAGarons">#REF!</definedName>
    <definedName name="HAGenerac" localSheetId="1">#REF!</definedName>
    <definedName name="HAGenerac">#REF!</definedName>
    <definedName name="HALaCalmette" localSheetId="1">#REF!</definedName>
    <definedName name="HALaCalmette">#REF!</definedName>
    <definedName name="HALanglade" localSheetId="1">#REF!</definedName>
    <definedName name="HALanglade">#REF!</definedName>
    <definedName name="HALedenon" localSheetId="1">#REF!</definedName>
    <definedName name="HALedenon">#REF!</definedName>
    <definedName name="HAMarguerittes" localSheetId="1">#REF!</definedName>
    <definedName name="HAMarguerittes">#REF!</definedName>
    <definedName name="HAMilhaud" localSheetId="1">#REF!</definedName>
    <definedName name="HAMilhaud">#REF!</definedName>
    <definedName name="HANimes" localSheetId="1">#REF!</definedName>
    <definedName name="HANimes">#REF!</definedName>
    <definedName name="HAPoulx" localSheetId="1">#REF!</definedName>
    <definedName name="HAPoulx">#REF!</definedName>
    <definedName name="HAStCome" localSheetId="1">#REF!</definedName>
    <definedName name="HAStCome">#REF!</definedName>
    <definedName name="HAStDionisy" localSheetId="1">#REF!</definedName>
    <definedName name="HAStDionisy">#REF!</definedName>
    <definedName name="I">'[7]saisie cabp'!$I$3:$I$554</definedName>
    <definedName name="IndiceConstruction" localSheetId="1">#REF!</definedName>
    <definedName name="IndiceConstruction">#REF!</definedName>
    <definedName name="IndiceExploitation">[4]Capex!$F$45:$DO$45</definedName>
    <definedName name="IndiceExploitationAnnuel">[4]Flag!$F$117:$AY$117</definedName>
    <definedName name="IndiceInflation" localSheetId="1">#REF!</definedName>
    <definedName name="IndiceInflation">#REF!</definedName>
    <definedName name="IndiceInflationAnnuel">[1]Flag!$F$102:$AY$102</definedName>
    <definedName name="IndiceRecettesAnnuel">[4]Recettes!$F$20:$AY$20</definedName>
    <definedName name="IndiceRenouvellement">[4]Capex!$F$42:$DO$42</definedName>
    <definedName name="IndiceSFE1">[4]SFE!$F$68:$AY$68</definedName>
    <definedName name="IntRateSensitivity">[4]Hyp!$O$471</definedName>
    <definedName name="jours">[2]saisiedette!$A$249:$C$614</definedName>
    <definedName name="Langue" localSheetId="1">#REF!</definedName>
    <definedName name="Langue">#REF!</definedName>
    <definedName name="liste1">[2]listes!$A$3:$A$78</definedName>
    <definedName name="Liste10" localSheetId="1">#REF!</definedName>
    <definedName name="Liste10">#REF!</definedName>
    <definedName name="Liste11" localSheetId="1">#REF!</definedName>
    <definedName name="Liste11">#REF!</definedName>
    <definedName name="Liste12" localSheetId="1">#REF!</definedName>
    <definedName name="Liste12">#REF!</definedName>
    <definedName name="Liste13" localSheetId="1">#REF!</definedName>
    <definedName name="Liste13">#REF!</definedName>
    <definedName name="Liste15" localSheetId="1">#REF!</definedName>
    <definedName name="Liste15">#REF!</definedName>
    <definedName name="Liste16" localSheetId="1">#REF!</definedName>
    <definedName name="Liste16">#REF!</definedName>
    <definedName name="Liste2" localSheetId="1">#REF!</definedName>
    <definedName name="Liste2">#REF!</definedName>
    <definedName name="Liste3" localSheetId="1">#REF!</definedName>
    <definedName name="Liste3">#REF!</definedName>
    <definedName name="Liste4" localSheetId="1">#REF!</definedName>
    <definedName name="Liste4">#REF!</definedName>
    <definedName name="Liste5" localSheetId="1">#REF!</definedName>
    <definedName name="Liste5">#REF!</definedName>
    <definedName name="Liste6" localSheetId="1">#REF!</definedName>
    <definedName name="Liste6">#REF!</definedName>
    <definedName name="Liste7" localSheetId="1">#REF!</definedName>
    <definedName name="Liste7">#REF!</definedName>
    <definedName name="Liste8" localSheetId="1">#REF!</definedName>
    <definedName name="Liste8">#REF!</definedName>
    <definedName name="Liste9" localSheetId="1">#REF!</definedName>
    <definedName name="Liste9">#REF!</definedName>
    <definedName name="LLCR_Mezzanine_Copy">[4]CF!$F$263:$AY$263</definedName>
    <definedName name="LLCR_Mezzanine_Paste">[4]CF!$F$264:$AY$264</definedName>
    <definedName name="LockupPicCopy">[4]SFE!$F$50:$AX$50</definedName>
    <definedName name="LockupPicPaste">[4]SFE!$F$51:$AX$51</definedName>
    <definedName name="MezzanineAmount_Copy">[4]Dette!$D$650</definedName>
    <definedName name="MezzanineAmount_Paste">[4]Dette!$D$651</definedName>
    <definedName name="MoisMeSTram">[4]Amort!$D$16</definedName>
    <definedName name="NombreScen">'[4]Scenario Manager'!$A$8</definedName>
    <definedName name="NTF_Bus_paste">[4]NTF!$F$104:$DR$104</definedName>
    <definedName name="O">'[7]saisie cabp'!$T$3:$T$554</definedName>
    <definedName name="operation_flag">[4]Flag!$F$49:$DC$49</definedName>
    <definedName name="OpexSensitivity">[4]Hyp!$O$466</definedName>
    <definedName name="OpStartDate" localSheetId="1">#REF!</definedName>
    <definedName name="OpStartDate">#REF!</definedName>
    <definedName name="OpStartDateBus" localSheetId="1">#REF!</definedName>
    <definedName name="OpStartDateBus">#REF!</definedName>
    <definedName name="Pas_SFE2" localSheetId="1">[4]SFE!#REF!</definedName>
    <definedName name="Pas_SFE2">[4]SFE!#REF!</definedName>
    <definedName name="PenaltySFE1Sensitivity">[4]Hyp!$O$468</definedName>
    <definedName name="period">[4]Hyp!$H$10</definedName>
    <definedName name="prix_DN_350" localSheetId="1">'[8]Prix d''ordre '!#REF!</definedName>
    <definedName name="prix_DN_350">'[8]Prix d''ordre '!#REF!</definedName>
    <definedName name="prix_DN350" localSheetId="1">'[8]Prix d''ordre '!#REF!</definedName>
    <definedName name="prix_DN350">'[8]Prix d''ordre '!#REF!</definedName>
    <definedName name="Profil_flag" localSheetId="1">#REF!</definedName>
    <definedName name="Profil_flag">#REF!</definedName>
    <definedName name="RAR2002_" localSheetId="1">'[2]saisie cabp'!#REF!</definedName>
    <definedName name="RAR2002_">'[2]saisie cabp'!#REF!</definedName>
    <definedName name="RAR2003_" localSheetId="1">'[2]saisie cabp'!#REF!</definedName>
    <definedName name="RAR2003_">'[2]saisie cabp'!#REF!</definedName>
    <definedName name="RAR2004_" localSheetId="1">'[2]saisie cabp'!#REF!</definedName>
    <definedName name="RAR2004_">'[2]saisie cabp'!#REF!</definedName>
    <definedName name="RAR2005_" localSheetId="1">'[2]saisie cabp'!#REF!</definedName>
    <definedName name="RAR2005_">'[2]saisie cabp'!#REF!</definedName>
    <definedName name="RAR2006_" localSheetId="1">'[2]saisie cabp'!#REF!</definedName>
    <definedName name="RAR2006_">'[2]saisie cabp'!#REF!</definedName>
    <definedName name="RAR2007_" localSheetId="1">'[2]saisie cabp'!#REF!</definedName>
    <definedName name="RAR2007_">'[2]saisie cabp'!#REF!</definedName>
    <definedName name="RAR2008_">'[2]saisie cabp'!$U$3:$U$589</definedName>
    <definedName name="RAR2009_">'[2]saisie cabp'!$V$3:$V$589</definedName>
    <definedName name="RAR2010_">'[2]saisie cabp'!$W$3:$W$589</definedName>
    <definedName name="RAR2011_">'[2]saisie cabp'!$X$3:$X$589</definedName>
    <definedName name="Renew_sensi">[4]Hyp!$O$465</definedName>
    <definedName name="RevenueSensitivity">[4]Hyp!$O$467</definedName>
    <definedName name="rr">'[9]saisie cabp'!$F$3:$F$564</definedName>
    <definedName name="SFE1_lissee_Check">[4]SFE!$D$183</definedName>
    <definedName name="SFE1_lissee_Switch">[4]SFE!$D$18</definedName>
    <definedName name="SFE1_Paste">[4]SFE!$D$49</definedName>
    <definedName name="SFE2_Paste">[4]SFE!$F$139:$AY$139</definedName>
    <definedName name="SFE2_Pourcentage">[4]SFE!$D$151</definedName>
    <definedName name="SFE2_tri_Switch" localSheetId="1">[4]SFE!#REF!</definedName>
    <definedName name="SFE2_tri_Switch">[4]SFE!#REF!</definedName>
    <definedName name="Signe" localSheetId="1">[4]SFE!#REF!</definedName>
    <definedName name="Signe">[4]SFE!#REF!</definedName>
    <definedName name="STATUT">[10]Feuil1!$A$5:$A$13</definedName>
    <definedName name="SubBridge_Paste">[4]NTF!$D$91</definedName>
    <definedName name="switch_revision">[4]Hyp!$O$475</definedName>
    <definedName name="SwitchCC">[4]Amort!$D$1030</definedName>
    <definedName name="TargetIRR" localSheetId="1">[4]SFE!#REF!</definedName>
    <definedName name="TargetIRR">[4]SFE!#REF!</definedName>
    <definedName name="Test_IS" localSheetId="1">[4]Taxes!#REF!</definedName>
    <definedName name="Test_IS">[4]Taxes!#REF!</definedName>
    <definedName name="Test_Test">[4]NTF!$C$43</definedName>
    <definedName name="TFIXE1">[2]DETTE!$A$1:$W$6</definedName>
    <definedName name="TFIXE10">[2]DETTE!$A$55:$X$60</definedName>
    <definedName name="TFIXE11">[2]DETTE!$A$61:$AH$66</definedName>
    <definedName name="TFIXE12">[2]DETTE!$A$67:$W$72</definedName>
    <definedName name="TFIXE13">[2]DETTE!$A$73:$W$78</definedName>
    <definedName name="TFIXE14">[2]DETTE!$A$79:$W$84</definedName>
    <definedName name="TFIXE15">[2]DETTE!$A$85:$W$90</definedName>
    <definedName name="TFIXE16">[2]DETTE!$A$91:$W$96</definedName>
    <definedName name="TFIXE17">[2]DETTE!$A$97:$W$102</definedName>
    <definedName name="TFIXE18">[2]DETTE!$A$103:$W$108</definedName>
    <definedName name="TFIXE19">[2]DETTE!$A$109:$W$114</definedName>
    <definedName name="TFIXE2">[2]DETTE!$A$7:$W$12</definedName>
    <definedName name="TFIXE20">[2]DETTE!$A$115:$W$120</definedName>
    <definedName name="TFIXE21">[2]DETTE!$A$121:$W$126</definedName>
    <definedName name="TFIXE3">[2]DETTE!$A$13:$W$18</definedName>
    <definedName name="TFIXE31" localSheetId="1">[2]DETTE!#REF!</definedName>
    <definedName name="TFIXE31">[2]DETTE!#REF!</definedName>
    <definedName name="TFIXE32" localSheetId="1">[2]DETTE!#REF!</definedName>
    <definedName name="TFIXE32">[2]DETTE!#REF!</definedName>
    <definedName name="TFIXE33" localSheetId="1">[2]DETTE!#REF!</definedName>
    <definedName name="TFIXE33">[2]DETTE!#REF!</definedName>
    <definedName name="TFIXE34" localSheetId="1">[2]DETTE!#REF!</definedName>
    <definedName name="TFIXE34">[2]DETTE!#REF!</definedName>
    <definedName name="TFIXE35" localSheetId="1">[2]DETTE!#REF!</definedName>
    <definedName name="TFIXE35">[2]DETTE!#REF!</definedName>
    <definedName name="TFIXE36" localSheetId="1">[2]DETTE!#REF!</definedName>
    <definedName name="TFIXE36">[2]DETTE!#REF!</definedName>
    <definedName name="TFIXE37" localSheetId="1">[2]DETTE!#REF!</definedName>
    <definedName name="TFIXE37">[2]DETTE!#REF!</definedName>
    <definedName name="TFIXE38" localSheetId="1">[2]DETTE!#REF!</definedName>
    <definedName name="TFIXE38">[2]DETTE!#REF!</definedName>
    <definedName name="TFIXE39" localSheetId="1">[2]DETTE!#REF!</definedName>
    <definedName name="TFIXE39">[2]DETTE!#REF!</definedName>
    <definedName name="TFIXE4">[2]DETTE!$A$19:$W$24</definedName>
    <definedName name="TFIXE40" localSheetId="1">[2]DETTE!#REF!</definedName>
    <definedName name="TFIXE40">[2]DETTE!#REF!</definedName>
    <definedName name="TFIXE41" localSheetId="1">[2]DETTE!#REF!</definedName>
    <definedName name="TFIXE41">[2]DETTE!#REF!</definedName>
    <definedName name="TFIXE42" localSheetId="1">[2]DETTE!#REF!</definedName>
    <definedName name="TFIXE42">[2]DETTE!#REF!</definedName>
    <definedName name="TFIXE43" localSheetId="1">[2]DETTE!#REF!</definedName>
    <definedName name="TFIXE43">[2]DETTE!#REF!</definedName>
    <definedName name="TFIXE44" localSheetId="1">[2]DETTE!#REF!</definedName>
    <definedName name="TFIXE44">[2]DETTE!#REF!</definedName>
    <definedName name="TFIXE45" localSheetId="1">[2]DETTE!#REF!</definedName>
    <definedName name="TFIXE45">[2]DETTE!#REF!</definedName>
    <definedName name="TFIXE46" localSheetId="1">[2]DETTE!#REF!</definedName>
    <definedName name="TFIXE46">[2]DETTE!#REF!</definedName>
    <definedName name="TFIXE47" localSheetId="1">[2]DETTE!#REF!</definedName>
    <definedName name="TFIXE47">[2]DETTE!#REF!</definedName>
    <definedName name="TFIXE48" localSheetId="1">[2]DETTE!#REF!</definedName>
    <definedName name="TFIXE48">[2]DETTE!#REF!</definedName>
    <definedName name="TFIXE49" localSheetId="1">[2]DETTE!#REF!</definedName>
    <definedName name="TFIXE49">[2]DETTE!#REF!</definedName>
    <definedName name="TFIXE5">[2]DETTE!$A$25:$W$30</definedName>
    <definedName name="TFIXE50" localSheetId="1">[2]DETTE!#REF!</definedName>
    <definedName name="TFIXE50">[2]DETTE!#REF!</definedName>
    <definedName name="TFIXE6">[2]DETTE!$A$31:$W$36</definedName>
    <definedName name="TFIXE7">[2]DETTE!$A$37:$N$42</definedName>
    <definedName name="TFIXE8">[2]DETTE!$A$43:$W$48</definedName>
    <definedName name="TFIXE9">[2]DETTE!$A$49:$AC$54</definedName>
    <definedName name="TMP">[4]Amort!$D$1022</definedName>
    <definedName name="TMP_paste">[4]Amort!$D$1023</definedName>
    <definedName name="Tot_IS_copy" localSheetId="1">[4]Taxes!#REF!</definedName>
    <definedName name="Tot_IS_copy">[4]Taxes!#REF!</definedName>
    <definedName name="Tot_IS_paste" localSheetId="1">[4]Taxes!#REF!</definedName>
    <definedName name="Tot_IS_paste">[4]Taxes!#REF!</definedName>
    <definedName name="TOTDAT2010_">[2]saisiepat!$M$3:$M$317</definedName>
    <definedName name="TOTDAT2011_">[2]saisiepat!$AS$3:$AS$317</definedName>
    <definedName name="TOTDAT2012_">[2]saisiepat!$AT$3:$AT$317</definedName>
    <definedName name="TOTDAT2013_">[2]saisiepat!$AU$3:$AU$317</definedName>
    <definedName name="TOTDAT2014_">[2]saisiepat!$AV$3:$AV$317</definedName>
    <definedName name="TOTDAT2015_">[2]saisiepat!$AW$3:$AW$317</definedName>
    <definedName name="TOTDAT2016_">[2]saisiepat!$AX$3:$AX$317</definedName>
    <definedName name="TOTDAT2017_">[2]saisiepat!$AY$3:$AY$317</definedName>
    <definedName name="TOTDAT2018_">[2]saisiepat!$AZ$3:$AZ$317</definedName>
    <definedName name="TOTDAT2019_">[2]saisiepat!$BA$3:$BA$317</definedName>
    <definedName name="TOTDAT2020_">[2]saisiepat!$BB$3:$BB$317</definedName>
    <definedName name="TrA_Amount">[1]NTF!$D$63</definedName>
    <definedName name="TrA_Max_Amount">[4]SFE!$D$219</definedName>
    <definedName name="Trafic_Actif">[4]Hyp!$B$490</definedName>
    <definedName name="TrB_Amount">[4]NTF!$D$66</definedName>
    <definedName name="TTXFIXE77" localSheetId="1">[2]DETTE!#REF!</definedName>
    <definedName name="TTXFIXE77">[2]DETTE!#REF!</definedName>
    <definedName name="TxAEAG" localSheetId="1">#REF!</definedName>
    <definedName name="TxAEAG">#REF!</definedName>
    <definedName name="TxAEAG2" localSheetId="1">#REF!</definedName>
    <definedName name="TxAEAG2">#REF!</definedName>
    <definedName name="TxCAF" localSheetId="1">#REF!</definedName>
    <definedName name="TxCAF">#REF!</definedName>
    <definedName name="TXFIXE51" localSheetId="1">[2]DETTE!#REF!</definedName>
    <definedName name="TXFIXE51">[2]DETTE!#REF!</definedName>
    <definedName name="TXFIXE52" localSheetId="1">[2]DETTE!#REF!</definedName>
    <definedName name="TXFIXE52">[2]DETTE!#REF!</definedName>
    <definedName name="TXFIXE53" localSheetId="1">[2]DETTE!#REF!</definedName>
    <definedName name="TXFIXE53">[2]DETTE!#REF!</definedName>
    <definedName name="TXFIXE54" localSheetId="1">[2]DETTE!#REF!</definedName>
    <definedName name="TXFIXE54">[2]DETTE!#REF!</definedName>
    <definedName name="TXFIXE55" localSheetId="1">[2]DETTE!#REF!</definedName>
    <definedName name="TXFIXE55">[2]DETTE!#REF!</definedName>
    <definedName name="TXFIXE56" localSheetId="1">[2]DETTE!#REF!</definedName>
    <definedName name="TXFIXE56">[2]DETTE!#REF!</definedName>
    <definedName name="TXFIXE57" localSheetId="1">[2]DETTE!#REF!</definedName>
    <definedName name="TXFIXE57">[2]DETTE!#REF!</definedName>
    <definedName name="TXFIXE58" localSheetId="1">[2]DETTE!#REF!</definedName>
    <definedName name="TXFIXE58">[2]DETTE!#REF!</definedName>
    <definedName name="TXFIXE59" localSheetId="1">[2]DETTE!#REF!</definedName>
    <definedName name="TXFIXE59">[2]DETTE!#REF!</definedName>
    <definedName name="TXFIXE60" localSheetId="1">[2]DETTE!#REF!</definedName>
    <definedName name="TXFIXE60">[2]DETTE!#REF!</definedName>
    <definedName name="TXFIXE61" localSheetId="1">[2]DETTE!#REF!</definedName>
    <definedName name="TXFIXE61">[2]DETTE!#REF!</definedName>
    <definedName name="TXFIXE62" localSheetId="1">[2]DETTE!#REF!</definedName>
    <definedName name="TXFIXE62">[2]DETTE!#REF!</definedName>
    <definedName name="TXFIXE63" localSheetId="1">[2]DETTE!#REF!</definedName>
    <definedName name="TXFIXE63">[2]DETTE!#REF!</definedName>
    <definedName name="TXFIXE64" localSheetId="1">[2]DETTE!#REF!</definedName>
    <definedName name="TXFIXE64">[2]DETTE!#REF!</definedName>
    <definedName name="TXFIXE65" localSheetId="1">[2]DETTE!#REF!</definedName>
    <definedName name="TXFIXE65">[2]DETTE!#REF!</definedName>
    <definedName name="TXFIXE66" localSheetId="1">[2]DETTE!#REF!</definedName>
    <definedName name="TXFIXE66">[2]DETTE!#REF!</definedName>
    <definedName name="TXFIXE67" localSheetId="1">[2]DETTE!#REF!</definedName>
    <definedName name="TXFIXE67">[2]DETTE!#REF!</definedName>
    <definedName name="TXFIXE68" localSheetId="1">[2]DETTE!#REF!</definedName>
    <definedName name="TXFIXE68">[2]DETTE!#REF!</definedName>
    <definedName name="TXFIXE69" localSheetId="1">[2]DETTE!#REF!</definedName>
    <definedName name="TXFIXE69">[2]DETTE!#REF!</definedName>
    <definedName name="TXFIXE70" localSheetId="1">[2]DETTE!#REF!</definedName>
    <definedName name="TXFIXE70">[2]DETTE!#REF!</definedName>
    <definedName name="TXFIXE71" localSheetId="1">[2]DETTE!#REF!</definedName>
    <definedName name="TXFIXE71">[2]DETTE!#REF!</definedName>
    <definedName name="TXFIXE72" localSheetId="1">[2]DETTE!#REF!</definedName>
    <definedName name="TXFIXE72">[2]DETTE!#REF!</definedName>
    <definedName name="TXFIXE73" localSheetId="1">[2]DETTE!#REF!</definedName>
    <definedName name="TXFIXE73">[2]DETTE!#REF!</definedName>
    <definedName name="TXFIXE74" localSheetId="1">[2]DETTE!#REF!</definedName>
    <definedName name="TXFIXE74">[2]DETTE!#REF!</definedName>
    <definedName name="TXFIXE75" localSheetId="1">[2]DETTE!#REF!</definedName>
    <definedName name="TXFIXE75">[2]DETTE!#REF!</definedName>
    <definedName name="TXFIXE76" localSheetId="1">[2]DETTE!#REF!</definedName>
    <definedName name="TXFIXE76">[2]DETTE!#REF!</definedName>
    <definedName name="TXFIXE77" localSheetId="1">[2]DETTE!#REF!</definedName>
    <definedName name="TXFIXE77">[2]DETTE!#REF!</definedName>
    <definedName name="TXFIXE78" localSheetId="1">[2]DETTE!#REF!</definedName>
    <definedName name="TXFIXE78">[2]DETTE!#REF!</definedName>
    <definedName name="TXFIXE79" localSheetId="1">[2]DETTE!#REF!</definedName>
    <definedName name="TXFIXE79">[2]DETTE!#REF!</definedName>
    <definedName name="TXFIXE80" localSheetId="1">[2]DETTE!#REF!</definedName>
    <definedName name="TXFIXE80">[2]DETTE!#REF!</definedName>
    <definedName name="VAT_rent">[4]Hyp!$O$419</definedName>
    <definedName name="VB_">[2]saisiepat!$H$3:$H$317</definedName>
    <definedName name="x" localSheetId="1">#REF!</definedName>
    <definedName name="x">#REF!</definedName>
    <definedName name="Y" localSheetId="1">[11]DETTE!#REF!</definedName>
    <definedName name="Y">[11]DETTE!#REF!</definedName>
    <definedName name="zz" localSheetId="1">#REF!</definedName>
    <definedName name="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1" i="21" l="1"/>
  <c r="C31" i="17"/>
  <c r="B18" i="21" s="1"/>
  <c r="C18" i="21" s="1"/>
  <c r="D31" i="17" l="1"/>
  <c r="B48" i="6" l="1"/>
  <c r="C34" i="17" s="1"/>
  <c r="C53" i="6"/>
  <c r="B33" i="17"/>
  <c r="C33" i="17" s="1"/>
  <c r="C9" i="21"/>
  <c r="C15" i="17"/>
  <c r="G45" i="22"/>
  <c r="D45" i="22"/>
  <c r="E45" i="22" s="1"/>
  <c r="D44" i="22"/>
  <c r="E44" i="22" s="1"/>
  <c r="M44" i="22" s="1"/>
  <c r="F43" i="22"/>
  <c r="D43" i="22"/>
  <c r="E43" i="22" s="1"/>
  <c r="I42" i="22"/>
  <c r="D42" i="22"/>
  <c r="E42" i="22" s="1"/>
  <c r="D41" i="22"/>
  <c r="E41" i="22" s="1"/>
  <c r="D40" i="22"/>
  <c r="H40" i="22" s="1"/>
  <c r="D39" i="22"/>
  <c r="E39" i="22" s="1"/>
  <c r="D38" i="22"/>
  <c r="E38" i="22" s="1"/>
  <c r="D37" i="22"/>
  <c r="E37" i="22" s="1"/>
  <c r="D36" i="22"/>
  <c r="F36" i="22" s="1"/>
  <c r="D35" i="22"/>
  <c r="E35" i="22" s="1"/>
  <c r="D34" i="22"/>
  <c r="E34" i="22" s="1"/>
  <c r="Q33" i="22"/>
  <c r="P33" i="22"/>
  <c r="O33" i="22"/>
  <c r="N33" i="22"/>
  <c r="M33" i="22"/>
  <c r="L33" i="22"/>
  <c r="K33" i="22"/>
  <c r="K42" i="22" s="1"/>
  <c r="J33" i="22"/>
  <c r="J42" i="22" s="1"/>
  <c r="I33" i="22"/>
  <c r="I45" i="22" s="1"/>
  <c r="H33" i="22"/>
  <c r="H45" i="22" s="1"/>
  <c r="G33" i="22"/>
  <c r="F33" i="22"/>
  <c r="T31" i="22"/>
  <c r="S31" i="22"/>
  <c r="R31" i="22"/>
  <c r="Q31" i="22"/>
  <c r="P31" i="22"/>
  <c r="O31" i="22"/>
  <c r="N31" i="22"/>
  <c r="M31" i="22"/>
  <c r="L31" i="22"/>
  <c r="K31" i="22"/>
  <c r="J31" i="22"/>
  <c r="I31" i="22"/>
  <c r="H31" i="22"/>
  <c r="G31" i="22"/>
  <c r="F31" i="22"/>
  <c r="E6" i="22"/>
  <c r="E5" i="22"/>
  <c r="C5" i="22"/>
  <c r="B5" i="22"/>
  <c r="D5" i="22"/>
  <c r="D10" i="19" l="1"/>
  <c r="E30" i="19"/>
  <c r="F30" i="19"/>
  <c r="D30" i="19"/>
  <c r="B22" i="21"/>
  <c r="E10" i="19"/>
  <c r="F10" i="19"/>
  <c r="D22" i="21"/>
  <c r="C17" i="17"/>
  <c r="C22" i="21"/>
  <c r="N44" i="22"/>
  <c r="H44" i="22"/>
  <c r="G44" i="22"/>
  <c r="K43" i="22"/>
  <c r="G41" i="22"/>
  <c r="E40" i="22"/>
  <c r="M40" i="22" s="1"/>
  <c r="K39" i="22"/>
  <c r="F39" i="22"/>
  <c r="I38" i="22"/>
  <c r="G37" i="22"/>
  <c r="H36" i="22"/>
  <c r="E36" i="22"/>
  <c r="N36" i="22" s="1"/>
  <c r="K35" i="22"/>
  <c r="F35" i="22"/>
  <c r="F34" i="22"/>
  <c r="L42" i="22"/>
  <c r="M42" i="22"/>
  <c r="O48" i="22"/>
  <c r="N34" i="22"/>
  <c r="M34" i="22"/>
  <c r="E46" i="22"/>
  <c r="L34" i="22"/>
  <c r="M37" i="22"/>
  <c r="L37" i="22"/>
  <c r="M39" i="22"/>
  <c r="L39" i="22"/>
  <c r="N39" i="22"/>
  <c r="M43" i="22"/>
  <c r="L43" i="22"/>
  <c r="N43" i="22"/>
  <c r="M35" i="22"/>
  <c r="L35" i="22"/>
  <c r="N35" i="22"/>
  <c r="L38" i="22"/>
  <c r="M38" i="22"/>
  <c r="M41" i="22"/>
  <c r="L41" i="22"/>
  <c r="M45" i="22"/>
  <c r="L45" i="22"/>
  <c r="H34" i="22"/>
  <c r="G35" i="22"/>
  <c r="I36" i="22"/>
  <c r="K37" i="22"/>
  <c r="G39" i="22"/>
  <c r="I40" i="22"/>
  <c r="K41" i="22"/>
  <c r="G43" i="22"/>
  <c r="I44" i="22"/>
  <c r="K45" i="22"/>
  <c r="F48" i="22"/>
  <c r="I34" i="22"/>
  <c r="H35" i="22"/>
  <c r="J36" i="22"/>
  <c r="F38" i="22"/>
  <c r="N38" i="22"/>
  <c r="H39" i="22"/>
  <c r="J40" i="22"/>
  <c r="F42" i="22"/>
  <c r="N42" i="22"/>
  <c r="H43" i="22"/>
  <c r="J44" i="22"/>
  <c r="J37" i="22"/>
  <c r="J41" i="22"/>
  <c r="S41" i="22" s="1"/>
  <c r="J45" i="22"/>
  <c r="J34" i="22"/>
  <c r="I35" i="22"/>
  <c r="K36" i="22"/>
  <c r="G38" i="22"/>
  <c r="I39" i="22"/>
  <c r="K40" i="22"/>
  <c r="G42" i="22"/>
  <c r="I43" i="22"/>
  <c r="K44" i="22"/>
  <c r="I48" i="22"/>
  <c r="M36" i="22"/>
  <c r="G34" i="22"/>
  <c r="K34" i="22"/>
  <c r="J35" i="22"/>
  <c r="L36" i="22"/>
  <c r="F37" i="22"/>
  <c r="N37" i="22"/>
  <c r="H38" i="22"/>
  <c r="J39" i="22"/>
  <c r="L40" i="22"/>
  <c r="F41" i="22"/>
  <c r="N41" i="22"/>
  <c r="H42" i="22"/>
  <c r="J43" i="22"/>
  <c r="L44" i="22"/>
  <c r="F45" i="22"/>
  <c r="N45" i="22"/>
  <c r="H37" i="22"/>
  <c r="J38" i="22"/>
  <c r="F40" i="22"/>
  <c r="N40" i="22"/>
  <c r="H41" i="22"/>
  <c r="F44" i="22"/>
  <c r="G36" i="22"/>
  <c r="I37" i="22"/>
  <c r="K38" i="22"/>
  <c r="G40" i="22"/>
  <c r="I41" i="22"/>
  <c r="C5" i="8"/>
  <c r="C31" i="19"/>
  <c r="C20" i="19"/>
  <c r="S44" i="22" l="1"/>
  <c r="R39" i="22"/>
  <c r="R42" i="22"/>
  <c r="T40" i="22"/>
  <c r="R45" i="22"/>
  <c r="T45" i="22"/>
  <c r="S35" i="22"/>
  <c r="S37" i="22"/>
  <c r="R41" i="22"/>
  <c r="T41" i="22"/>
  <c r="R43" i="22"/>
  <c r="S45" i="22"/>
  <c r="R44" i="22"/>
  <c r="T44" i="22"/>
  <c r="T42" i="22"/>
  <c r="S40" i="22"/>
  <c r="S39" i="22"/>
  <c r="T38" i="22"/>
  <c r="R37" i="22"/>
  <c r="T36" i="22"/>
  <c r="L48" i="22"/>
  <c r="K46" i="22"/>
  <c r="S36" i="22"/>
  <c r="R36" i="22"/>
  <c r="R35" i="22"/>
  <c r="M46" i="22"/>
  <c r="T39" i="22"/>
  <c r="H46" i="22"/>
  <c r="T34" i="22"/>
  <c r="S43" i="22"/>
  <c r="J46" i="22"/>
  <c r="N46" i="22"/>
  <c r="S42" i="22"/>
  <c r="R40" i="22"/>
  <c r="R38" i="22"/>
  <c r="L46" i="22"/>
  <c r="F46" i="22"/>
  <c r="T37" i="22"/>
  <c r="S34" i="22"/>
  <c r="G46" i="22"/>
  <c r="S38" i="22"/>
  <c r="T43" i="22"/>
  <c r="T35" i="22"/>
  <c r="O34" i="22"/>
  <c r="Q34" i="22"/>
  <c r="P34" i="22"/>
  <c r="R34" i="22"/>
  <c r="I46" i="22"/>
  <c r="B5" i="8"/>
  <c r="D5" i="8"/>
  <c r="E5" i="8"/>
  <c r="J48" i="22" l="1"/>
  <c r="G48" i="22"/>
  <c r="M48" i="22"/>
  <c r="S46" i="22"/>
  <c r="P46" i="22"/>
  <c r="R46" i="22"/>
  <c r="O46" i="22"/>
  <c r="T46" i="22"/>
  <c r="Q46" i="22"/>
  <c r="J31" i="8"/>
  <c r="K31" i="8"/>
  <c r="I31" i="8"/>
  <c r="J33" i="8"/>
  <c r="K33" i="8"/>
  <c r="I33" i="8"/>
  <c r="P33" i="8"/>
  <c r="Q33" i="8"/>
  <c r="O33" i="8"/>
  <c r="P31" i="8"/>
  <c r="Q31" i="8"/>
  <c r="O31" i="8"/>
  <c r="G31" i="8"/>
  <c r="H31" i="8"/>
  <c r="F31" i="8"/>
  <c r="G33" i="8"/>
  <c r="H33" i="8"/>
  <c r="F33" i="8"/>
  <c r="B13" i="21"/>
  <c r="C13" i="21" s="1"/>
  <c r="C9" i="17"/>
  <c r="D7" i="19"/>
  <c r="E7" i="19" s="1"/>
  <c r="F7" i="19" s="1"/>
  <c r="G7" i="19" s="1"/>
  <c r="H7" i="19" s="1"/>
  <c r="I7" i="19" s="1"/>
  <c r="J7" i="19" s="1"/>
  <c r="K7" i="19" s="1"/>
  <c r="L7" i="19" s="1"/>
  <c r="M7" i="19" s="1"/>
  <c r="N7" i="19" s="1"/>
  <c r="O7" i="19" s="1"/>
  <c r="P7" i="19" s="1"/>
  <c r="Q7" i="19" s="1"/>
  <c r="R7" i="19" s="1"/>
  <c r="D18" i="19" l="1"/>
  <c r="B8" i="21"/>
  <c r="D16" i="19"/>
  <c r="B6" i="21"/>
  <c r="B7" i="21"/>
  <c r="D17" i="19"/>
  <c r="P48" i="22"/>
  <c r="U46" i="22"/>
  <c r="M33" i="8"/>
  <c r="N33" i="8"/>
  <c r="L33" i="8"/>
  <c r="L31" i="8" l="1"/>
  <c r="M31" i="8"/>
  <c r="N31" i="8"/>
  <c r="R31" i="8"/>
  <c r="S31" i="8"/>
  <c r="T31" i="8"/>
  <c r="D30" i="17"/>
  <c r="C22" i="17"/>
  <c r="G24" i="17" l="1"/>
  <c r="G26" i="17"/>
  <c r="B14" i="21" l="1"/>
  <c r="A17" i="6"/>
  <c r="C26" i="6"/>
  <c r="C24" i="6"/>
  <c r="E5" i="17"/>
  <c r="C30" i="17" s="1"/>
  <c r="D8" i="19" s="1"/>
  <c r="E6" i="8"/>
  <c r="A8" i="21"/>
  <c r="A7" i="21"/>
  <c r="A6" i="21"/>
  <c r="D2" i="19"/>
  <c r="C2" i="19"/>
  <c r="B18" i="19"/>
  <c r="B17" i="19"/>
  <c r="B16" i="19"/>
  <c r="C4" i="17"/>
  <c r="D4" i="17"/>
  <c r="B4" i="17"/>
  <c r="C38" i="17"/>
  <c r="E8" i="19" l="1"/>
  <c r="F8" i="19" s="1"/>
  <c r="G8" i="19" s="1"/>
  <c r="H8" i="19" s="1"/>
  <c r="I8" i="19" s="1"/>
  <c r="J8" i="19" s="1"/>
  <c r="K8" i="19" s="1"/>
  <c r="L8" i="19" s="1"/>
  <c r="M8" i="19" s="1"/>
  <c r="N8" i="19" s="1"/>
  <c r="O8" i="19" s="1"/>
  <c r="P8" i="19" s="1"/>
  <c r="Q8" i="19" s="1"/>
  <c r="R8" i="19" s="1"/>
  <c r="E6" i="17"/>
  <c r="C32" i="21"/>
  <c r="D32" i="21"/>
  <c r="E32" i="21"/>
  <c r="F32" i="21"/>
  <c r="G32" i="21"/>
  <c r="H32" i="21"/>
  <c r="I32" i="21"/>
  <c r="J32" i="21"/>
  <c r="K32" i="21"/>
  <c r="L32" i="21"/>
  <c r="M32" i="21"/>
  <c r="N32" i="21"/>
  <c r="O32" i="21"/>
  <c r="P32" i="21"/>
  <c r="F35" i="19" l="1"/>
  <c r="D35" i="19"/>
  <c r="E35" i="19"/>
  <c r="C28" i="17"/>
  <c r="C18" i="17"/>
  <c r="H4" i="20" l="1"/>
  <c r="C11" i="19" l="1"/>
  <c r="D80" i="19" l="1"/>
  <c r="D87" i="19"/>
  <c r="G5" i="20" l="1"/>
  <c r="H5" i="20"/>
  <c r="G6" i="20"/>
  <c r="H6" i="20"/>
  <c r="G7" i="20"/>
  <c r="H7" i="20"/>
  <c r="G8" i="20"/>
  <c r="H8" i="20"/>
  <c r="G9" i="20"/>
  <c r="H9" i="20"/>
  <c r="G10" i="20"/>
  <c r="H10" i="20"/>
  <c r="G11" i="20"/>
  <c r="H11" i="20"/>
  <c r="G12" i="20"/>
  <c r="H12" i="20"/>
  <c r="G13" i="20"/>
  <c r="H13" i="20"/>
  <c r="G14" i="20"/>
  <c r="H14" i="20"/>
  <c r="G15" i="20"/>
  <c r="H15" i="20"/>
  <c r="G16" i="20"/>
  <c r="H16" i="20"/>
  <c r="G17" i="20"/>
  <c r="H17" i="20"/>
  <c r="G18" i="20"/>
  <c r="H18" i="20"/>
  <c r="G19" i="20"/>
  <c r="H19" i="20"/>
  <c r="G4" i="20"/>
  <c r="B27" i="6" l="1"/>
  <c r="B28" i="6" s="1"/>
  <c r="B29" i="6" s="1"/>
  <c r="D27" i="21" l="1"/>
  <c r="D28" i="21" s="1"/>
  <c r="L27" i="21"/>
  <c r="L28" i="21" s="1"/>
  <c r="F28" i="19"/>
  <c r="F31" i="19" s="1"/>
  <c r="N28" i="19"/>
  <c r="N31" i="19" s="1"/>
  <c r="F9" i="19"/>
  <c r="N9" i="19"/>
  <c r="E27" i="21"/>
  <c r="E28" i="21" s="1"/>
  <c r="M27" i="21"/>
  <c r="M28" i="21" s="1"/>
  <c r="G28" i="19"/>
  <c r="G31" i="19" s="1"/>
  <c r="O28" i="19"/>
  <c r="O31" i="19" s="1"/>
  <c r="G9" i="19"/>
  <c r="O9" i="19"/>
  <c r="D9" i="19"/>
  <c r="M9" i="19"/>
  <c r="F27" i="21"/>
  <c r="F28" i="21" s="1"/>
  <c r="N27" i="21"/>
  <c r="N28" i="21" s="1"/>
  <c r="H28" i="19"/>
  <c r="H31" i="19" s="1"/>
  <c r="P28" i="19"/>
  <c r="P31" i="19" s="1"/>
  <c r="H9" i="19"/>
  <c r="P9" i="19"/>
  <c r="J27" i="21"/>
  <c r="J28" i="21" s="1"/>
  <c r="E9" i="19"/>
  <c r="G27" i="21"/>
  <c r="G28" i="21" s="1"/>
  <c r="O27" i="21"/>
  <c r="O28" i="21" s="1"/>
  <c r="I28" i="19"/>
  <c r="I31" i="19" s="1"/>
  <c r="Q28" i="19"/>
  <c r="Q31" i="19" s="1"/>
  <c r="I9" i="19"/>
  <c r="Q9" i="19"/>
  <c r="K27" i="21"/>
  <c r="K28" i="21" s="1"/>
  <c r="E28" i="19"/>
  <c r="E31" i="19" s="1"/>
  <c r="H27" i="21"/>
  <c r="H28" i="21" s="1"/>
  <c r="P27" i="21"/>
  <c r="P28" i="21" s="1"/>
  <c r="J28" i="19"/>
  <c r="J31" i="19" s="1"/>
  <c r="R28" i="19"/>
  <c r="R31" i="19" s="1"/>
  <c r="J9" i="19"/>
  <c r="R9" i="19"/>
  <c r="C36" i="19"/>
  <c r="C38" i="19" s="1"/>
  <c r="C40" i="19" s="1"/>
  <c r="C42" i="19" s="1"/>
  <c r="L28" i="19"/>
  <c r="L31" i="19" s="1"/>
  <c r="M28" i="19"/>
  <c r="M31" i="19" s="1"/>
  <c r="I27" i="21"/>
  <c r="I28" i="21" s="1"/>
  <c r="B27" i="21"/>
  <c r="K28" i="19"/>
  <c r="K31" i="19" s="1"/>
  <c r="D28" i="19"/>
  <c r="D31" i="19" s="1"/>
  <c r="K9" i="19"/>
  <c r="L9" i="19"/>
  <c r="C27" i="21"/>
  <c r="C28" i="21" s="1"/>
  <c r="B32" i="21"/>
  <c r="B28" i="21" l="1"/>
  <c r="D83" i="19"/>
  <c r="C14" i="21" l="1"/>
  <c r="D14" i="21" s="1"/>
  <c r="E76" i="19"/>
  <c r="D9" i="21"/>
  <c r="E9" i="21" s="1"/>
  <c r="F9" i="21" s="1"/>
  <c r="G9" i="21" s="1"/>
  <c r="H9" i="21" s="1"/>
  <c r="I9" i="21" s="1"/>
  <c r="J9" i="21" s="1"/>
  <c r="K9" i="21" s="1"/>
  <c r="L9" i="21" s="1"/>
  <c r="M9" i="21" s="1"/>
  <c r="N9" i="21" s="1"/>
  <c r="O9" i="21" s="1"/>
  <c r="P9" i="21" s="1"/>
  <c r="E14" i="21" l="1"/>
  <c r="C44" i="19"/>
  <c r="D76" i="19"/>
  <c r="D38" i="19"/>
  <c r="E87" i="19"/>
  <c r="E84" i="19"/>
  <c r="E83" i="19"/>
  <c r="E88" i="19"/>
  <c r="E82" i="19"/>
  <c r="F14" i="21" l="1"/>
  <c r="D13" i="21"/>
  <c r="D40" i="19"/>
  <c r="E41" i="19" s="1"/>
  <c r="C47" i="19"/>
  <c r="D41" i="19"/>
  <c r="G14" i="21" l="1"/>
  <c r="E13" i="21"/>
  <c r="D42" i="19"/>
  <c r="D82" i="19"/>
  <c r="H14" i="21" l="1"/>
  <c r="F13" i="21"/>
  <c r="I14" i="21" l="1"/>
  <c r="B15" i="21"/>
  <c r="G13" i="21"/>
  <c r="J14" i="21" l="1"/>
  <c r="C15" i="21"/>
  <c r="H13" i="21"/>
  <c r="C41" i="21" l="1"/>
  <c r="K14" i="21"/>
  <c r="I13" i="21"/>
  <c r="D15" i="21" l="1"/>
  <c r="L14" i="21"/>
  <c r="J13" i="21"/>
  <c r="D41" i="21" l="1"/>
  <c r="E15" i="21"/>
  <c r="M14" i="21"/>
  <c r="K13" i="21"/>
  <c r="E38" i="19"/>
  <c r="E40" i="19" s="1"/>
  <c r="F41" i="19" s="1"/>
  <c r="H38" i="19"/>
  <c r="H40" i="19" s="1"/>
  <c r="I41" i="19" s="1"/>
  <c r="G38" i="19"/>
  <c r="I38" i="19"/>
  <c r="I40" i="19" s="1"/>
  <c r="J41" i="19" s="1"/>
  <c r="E41" i="21" l="1"/>
  <c r="F15" i="21"/>
  <c r="N14" i="21"/>
  <c r="L13" i="21"/>
  <c r="J38" i="19"/>
  <c r="J40" i="19" s="1"/>
  <c r="K41" i="19" s="1"/>
  <c r="I42" i="19"/>
  <c r="E42" i="19"/>
  <c r="F38" i="19"/>
  <c r="F40" i="19" s="1"/>
  <c r="G41" i="19" s="1"/>
  <c r="G40" i="19"/>
  <c r="H41" i="19" s="1"/>
  <c r="F41" i="21" l="1"/>
  <c r="G15" i="21"/>
  <c r="O14" i="21"/>
  <c r="M13" i="21"/>
  <c r="K38" i="19"/>
  <c r="K40" i="19" s="1"/>
  <c r="L41" i="19" s="1"/>
  <c r="G42" i="19"/>
  <c r="H42" i="19"/>
  <c r="J42" i="19"/>
  <c r="F42" i="19"/>
  <c r="G41" i="21" l="1"/>
  <c r="H15" i="21"/>
  <c r="P14" i="21"/>
  <c r="N13" i="21"/>
  <c r="L38" i="19"/>
  <c r="L40" i="19" s="1"/>
  <c r="M41" i="19" s="1"/>
  <c r="K42" i="19"/>
  <c r="H41" i="21" l="1"/>
  <c r="I15" i="21"/>
  <c r="O13" i="21"/>
  <c r="M38" i="19"/>
  <c r="M40" i="19" s="1"/>
  <c r="N41" i="19" s="1"/>
  <c r="L42" i="19"/>
  <c r="I41" i="21" l="1"/>
  <c r="J15" i="21"/>
  <c r="P13" i="21"/>
  <c r="N38" i="19"/>
  <c r="N40" i="19" s="1"/>
  <c r="O41" i="19" s="1"/>
  <c r="M42" i="19"/>
  <c r="J41" i="21" l="1"/>
  <c r="K15" i="21"/>
  <c r="O38" i="19"/>
  <c r="O40" i="19" s="1"/>
  <c r="P41" i="19" s="1"/>
  <c r="N42" i="19"/>
  <c r="K41" i="21" l="1"/>
  <c r="L15" i="21"/>
  <c r="P38" i="19"/>
  <c r="P40" i="19" s="1"/>
  <c r="Q41" i="19" s="1"/>
  <c r="O42" i="19"/>
  <c r="L41" i="21" l="1"/>
  <c r="M15" i="21"/>
  <c r="Q38" i="19"/>
  <c r="Q40" i="19" s="1"/>
  <c r="R41" i="19" s="1"/>
  <c r="P42" i="19"/>
  <c r="M41" i="21" l="1"/>
  <c r="N15" i="21"/>
  <c r="R38" i="19"/>
  <c r="R40" i="19" s="1"/>
  <c r="R42" i="19" s="1"/>
  <c r="Q42" i="19"/>
  <c r="N41" i="21" l="1"/>
  <c r="O15" i="21"/>
  <c r="P15" i="21"/>
  <c r="O41" i="21" l="1"/>
  <c r="P41" i="21"/>
  <c r="D84" i="19" l="1"/>
  <c r="D88" i="19"/>
  <c r="D11" i="19"/>
  <c r="E11" i="19" l="1"/>
  <c r="F11" i="19" l="1"/>
  <c r="G11" i="19" l="1"/>
  <c r="H11" i="19" l="1"/>
  <c r="I11" i="19" l="1"/>
  <c r="J11" i="19" l="1"/>
  <c r="K11" i="19" l="1"/>
  <c r="L11" i="19" l="1"/>
  <c r="M11" i="19" l="1"/>
  <c r="N11" i="19" l="1"/>
  <c r="O11" i="19" l="1"/>
  <c r="P11" i="19" l="1"/>
  <c r="R11" i="19" l="1"/>
  <c r="Q11" i="19"/>
  <c r="D39" i="8"/>
  <c r="G39" i="8" s="1"/>
  <c r="D42" i="8"/>
  <c r="E42" i="8" s="1"/>
  <c r="D41" i="8"/>
  <c r="F41" i="8" s="1"/>
  <c r="D40" i="8"/>
  <c r="E40" i="8" s="1"/>
  <c r="D38" i="8"/>
  <c r="E38" i="8" s="1"/>
  <c r="D45" i="8"/>
  <c r="E45" i="8" s="1"/>
  <c r="D37" i="8"/>
  <c r="E37" i="8" s="1"/>
  <c r="D44" i="8"/>
  <c r="E44" i="8" s="1"/>
  <c r="D36" i="8"/>
  <c r="E36" i="8" s="1"/>
  <c r="D43" i="8"/>
  <c r="I43" i="8" s="1"/>
  <c r="D35" i="8"/>
  <c r="G35" i="8" s="1"/>
  <c r="D34" i="8"/>
  <c r="E34" i="8" l="1"/>
  <c r="N34" i="8" s="1"/>
  <c r="F34" i="8"/>
  <c r="I38" i="8"/>
  <c r="I37" i="8"/>
  <c r="J34" i="8"/>
  <c r="G44" i="8"/>
  <c r="F37" i="8"/>
  <c r="F48" i="8"/>
  <c r="J36" i="8"/>
  <c r="J41" i="8"/>
  <c r="H43" i="8"/>
  <c r="H45" i="8"/>
  <c r="F36" i="8"/>
  <c r="I39" i="8"/>
  <c r="K35" i="8"/>
  <c r="L38" i="8"/>
  <c r="N38" i="8"/>
  <c r="M38" i="8"/>
  <c r="N40" i="8"/>
  <c r="L40" i="8"/>
  <c r="M40" i="8"/>
  <c r="M36" i="8"/>
  <c r="N36" i="8"/>
  <c r="L36" i="8"/>
  <c r="M44" i="8"/>
  <c r="L44" i="8"/>
  <c r="N44" i="8"/>
  <c r="N42" i="8"/>
  <c r="L42" i="8"/>
  <c r="M42" i="8"/>
  <c r="L37" i="8"/>
  <c r="M37" i="8"/>
  <c r="N37" i="8"/>
  <c r="N45" i="8"/>
  <c r="L45" i="8"/>
  <c r="M45" i="8"/>
  <c r="E41" i="8"/>
  <c r="G38" i="8"/>
  <c r="F39" i="8"/>
  <c r="F42" i="8"/>
  <c r="G36" i="8"/>
  <c r="H34" i="8"/>
  <c r="J35" i="8"/>
  <c r="I36" i="8"/>
  <c r="K37" i="8"/>
  <c r="K38" i="8"/>
  <c r="I41" i="8"/>
  <c r="K39" i="8"/>
  <c r="G40" i="8"/>
  <c r="G45" i="8"/>
  <c r="I48" i="8"/>
  <c r="H40" i="8"/>
  <c r="T40" i="8" s="1"/>
  <c r="H44" i="8"/>
  <c r="I35" i="8"/>
  <c r="K36" i="8"/>
  <c r="J37" i="8"/>
  <c r="J38" i="8"/>
  <c r="K41" i="8"/>
  <c r="J39" i="8"/>
  <c r="E43" i="8"/>
  <c r="G34" i="8"/>
  <c r="K43" i="8"/>
  <c r="J44" i="8"/>
  <c r="I45" i="8"/>
  <c r="K40" i="8"/>
  <c r="J42" i="8"/>
  <c r="G41" i="8"/>
  <c r="K34" i="8"/>
  <c r="F44" i="8"/>
  <c r="G42" i="8"/>
  <c r="S42" i="8" s="1"/>
  <c r="G37" i="8"/>
  <c r="I34" i="8"/>
  <c r="F38" i="8"/>
  <c r="H38" i="8"/>
  <c r="F43" i="8"/>
  <c r="H39" i="8"/>
  <c r="H42" i="8"/>
  <c r="F45" i="8"/>
  <c r="H41" i="8"/>
  <c r="G43" i="8"/>
  <c r="E39" i="8"/>
  <c r="E35" i="8"/>
  <c r="J43" i="8"/>
  <c r="K44" i="8"/>
  <c r="K45" i="8"/>
  <c r="J40" i="8"/>
  <c r="K42" i="8"/>
  <c r="F40" i="8"/>
  <c r="F35" i="8"/>
  <c r="H36" i="8"/>
  <c r="H35" i="8"/>
  <c r="H37" i="8"/>
  <c r="I44" i="8"/>
  <c r="J45" i="8"/>
  <c r="I40" i="8"/>
  <c r="I42" i="8"/>
  <c r="M34" i="8" l="1"/>
  <c r="L34" i="8"/>
  <c r="T37" i="8"/>
  <c r="S38" i="8"/>
  <c r="T42" i="8"/>
  <c r="R37" i="8"/>
  <c r="S44" i="8"/>
  <c r="R45" i="8"/>
  <c r="S34" i="8"/>
  <c r="R34" i="8"/>
  <c r="R40" i="8"/>
  <c r="T36" i="8"/>
  <c r="R36" i="8"/>
  <c r="T38" i="8"/>
  <c r="T34" i="8"/>
  <c r="T45" i="8"/>
  <c r="R38" i="8"/>
  <c r="S36" i="8"/>
  <c r="T44" i="8"/>
  <c r="S45" i="8"/>
  <c r="S40" i="8"/>
  <c r="R42" i="8"/>
  <c r="R44" i="8"/>
  <c r="S37" i="8"/>
  <c r="R39" i="8"/>
  <c r="E46" i="8"/>
  <c r="Q34" i="8" s="1"/>
  <c r="O48" i="8"/>
  <c r="L48" i="8"/>
  <c r="G46" i="8"/>
  <c r="L41" i="8"/>
  <c r="R41" i="8" s="1"/>
  <c r="M41" i="8"/>
  <c r="S41" i="8" s="1"/>
  <c r="N41" i="8"/>
  <c r="T41" i="8" s="1"/>
  <c r="K46" i="8"/>
  <c r="F46" i="8"/>
  <c r="H46" i="8"/>
  <c r="M39" i="8"/>
  <c r="S39" i="8" s="1"/>
  <c r="L39" i="8"/>
  <c r="N39" i="8"/>
  <c r="T39" i="8" s="1"/>
  <c r="J46" i="8"/>
  <c r="L43" i="8"/>
  <c r="R43" i="8" s="1"/>
  <c r="M43" i="8"/>
  <c r="S43" i="8" s="1"/>
  <c r="N43" i="8"/>
  <c r="T43" i="8" s="1"/>
  <c r="M35" i="8"/>
  <c r="S35" i="8" s="1"/>
  <c r="L35" i="8"/>
  <c r="R35" i="8" s="1"/>
  <c r="N35" i="8"/>
  <c r="T35" i="8" s="1"/>
  <c r="I46" i="8"/>
  <c r="Q46" i="8" l="1"/>
  <c r="T46" i="8"/>
  <c r="L46" i="8"/>
  <c r="O34" i="8"/>
  <c r="R46" i="8" s="1"/>
  <c r="P34" i="8"/>
  <c r="M46" i="8"/>
  <c r="J48" i="8"/>
  <c r="O46" i="8"/>
  <c r="N46" i="8"/>
  <c r="G48" i="8"/>
  <c r="G16" i="19" l="1"/>
  <c r="H16" i="19" s="1"/>
  <c r="I16" i="19" s="1"/>
  <c r="J16" i="19" s="1"/>
  <c r="K16" i="19" s="1"/>
  <c r="L16" i="19" s="1"/>
  <c r="M16" i="19" s="1"/>
  <c r="N16" i="19" s="1"/>
  <c r="O16" i="19" s="1"/>
  <c r="P16" i="19" s="1"/>
  <c r="Q16" i="19" s="1"/>
  <c r="R16" i="19" s="1"/>
  <c r="E6" i="21"/>
  <c r="F6" i="21" s="1"/>
  <c r="G6" i="21" s="1"/>
  <c r="H6" i="21" s="1"/>
  <c r="I6" i="21" s="1"/>
  <c r="J6" i="21" s="1"/>
  <c r="K6" i="21" s="1"/>
  <c r="L6" i="21" s="1"/>
  <c r="M6" i="21" s="1"/>
  <c r="N6" i="21" s="1"/>
  <c r="O6" i="21" s="1"/>
  <c r="P6" i="21" s="1"/>
  <c r="E8" i="21"/>
  <c r="F8" i="21" s="1"/>
  <c r="G8" i="21" s="1"/>
  <c r="H8" i="21" s="1"/>
  <c r="I8" i="21" s="1"/>
  <c r="J8" i="21" s="1"/>
  <c r="K8" i="21" s="1"/>
  <c r="L8" i="21" s="1"/>
  <c r="M8" i="21" s="1"/>
  <c r="N8" i="21" s="1"/>
  <c r="O8" i="21" s="1"/>
  <c r="P8" i="21" s="1"/>
  <c r="G18" i="19"/>
  <c r="H18" i="19" s="1"/>
  <c r="I18" i="19" s="1"/>
  <c r="J18" i="19" s="1"/>
  <c r="K18" i="19" s="1"/>
  <c r="L18" i="19" s="1"/>
  <c r="M18" i="19" s="1"/>
  <c r="N18" i="19" s="1"/>
  <c r="O18" i="19" s="1"/>
  <c r="P18" i="19" s="1"/>
  <c r="Q18" i="19" s="1"/>
  <c r="R18" i="19" s="1"/>
  <c r="P46" i="8"/>
  <c r="P48" i="8" s="1"/>
  <c r="S46" i="8"/>
  <c r="M48" i="8"/>
  <c r="E7" i="21" l="1"/>
  <c r="F7" i="21" s="1"/>
  <c r="G7" i="21" s="1"/>
  <c r="H7" i="21" s="1"/>
  <c r="I7" i="21" s="1"/>
  <c r="J7" i="21" s="1"/>
  <c r="K7" i="21" s="1"/>
  <c r="L7" i="21" s="1"/>
  <c r="M7" i="21" s="1"/>
  <c r="N7" i="21" s="1"/>
  <c r="O7" i="21" s="1"/>
  <c r="P7" i="21" s="1"/>
  <c r="G17" i="19"/>
  <c r="H17" i="19" s="1"/>
  <c r="I17" i="19" s="1"/>
  <c r="J17" i="19" s="1"/>
  <c r="K17" i="19" s="1"/>
  <c r="L17" i="19" s="1"/>
  <c r="M17" i="19" s="1"/>
  <c r="N17" i="19" s="1"/>
  <c r="O17" i="19" s="1"/>
  <c r="P17" i="19" s="1"/>
  <c r="Q17" i="19" s="1"/>
  <c r="R17" i="19" s="1"/>
  <c r="C6" i="21"/>
  <c r="C7" i="21"/>
  <c r="D7" i="21" s="1"/>
  <c r="E17" i="19"/>
  <c r="F17" i="19" s="1"/>
  <c r="C8" i="21"/>
  <c r="D8" i="21" s="1"/>
  <c r="E18" i="19"/>
  <c r="F18" i="19" s="1"/>
  <c r="E16" i="19"/>
  <c r="U46" i="8"/>
  <c r="D6" i="21" l="1"/>
  <c r="C5" i="21"/>
  <c r="C10" i="21" s="1"/>
  <c r="D15" i="19"/>
  <c r="E15" i="19"/>
  <c r="E20" i="19"/>
  <c r="F16" i="19"/>
  <c r="B5" i="21"/>
  <c r="B10" i="21" s="1"/>
  <c r="D20" i="19"/>
  <c r="D85" i="19" l="1"/>
  <c r="D22" i="19"/>
  <c r="D86" i="19"/>
  <c r="B17" i="21"/>
  <c r="F20" i="19"/>
  <c r="F22" i="19" s="1"/>
  <c r="F15" i="19"/>
  <c r="E22" i="19"/>
  <c r="E86" i="19"/>
  <c r="E85" i="19"/>
  <c r="C17" i="21"/>
  <c r="D5" i="21"/>
  <c r="D10" i="21" s="1"/>
  <c r="D17" i="21" l="1"/>
  <c r="E5" i="21"/>
  <c r="E10" i="21" s="1"/>
  <c r="G20" i="19"/>
  <c r="G22" i="19" s="1"/>
  <c r="G15" i="19"/>
  <c r="E23" i="19"/>
  <c r="E80" i="19" s="1"/>
  <c r="D24" i="19"/>
  <c r="D44" i="19" s="1"/>
  <c r="D47" i="19" s="1"/>
  <c r="D78" i="19"/>
  <c r="G23" i="19"/>
  <c r="E78" i="19"/>
  <c r="F23" i="19"/>
  <c r="F24" i="19" s="1"/>
  <c r="F44" i="19" s="1"/>
  <c r="F47" i="19" s="1"/>
  <c r="H20" i="19" l="1"/>
  <c r="H22" i="19" s="1"/>
  <c r="H15" i="19"/>
  <c r="H23" i="19"/>
  <c r="G24" i="19"/>
  <c r="G44" i="19" s="1"/>
  <c r="G47" i="19" s="1"/>
  <c r="E17" i="21"/>
  <c r="D79" i="19"/>
  <c r="F5" i="21"/>
  <c r="F10" i="21" s="1"/>
  <c r="E24" i="19"/>
  <c r="H24" i="19" l="1"/>
  <c r="H44" i="19" s="1"/>
  <c r="H47" i="19" s="1"/>
  <c r="I23" i="19"/>
  <c r="E79" i="19"/>
  <c r="E44" i="19"/>
  <c r="E47" i="19" s="1"/>
  <c r="F17" i="21"/>
  <c r="I15" i="19"/>
  <c r="I20" i="19"/>
  <c r="I22" i="19" s="1"/>
  <c r="G5" i="21"/>
  <c r="G10" i="21" s="1"/>
  <c r="H5" i="21" l="1"/>
  <c r="H10" i="21" s="1"/>
  <c r="I24" i="19"/>
  <c r="I44" i="19" s="1"/>
  <c r="I47" i="19" s="1"/>
  <c r="J23" i="19"/>
  <c r="G17" i="21"/>
  <c r="J20" i="19"/>
  <c r="J22" i="19" s="1"/>
  <c r="J15" i="19"/>
  <c r="I5" i="21" l="1"/>
  <c r="I10" i="21" s="1"/>
  <c r="H17" i="21"/>
  <c r="K23" i="19"/>
  <c r="J24" i="19"/>
  <c r="J44" i="19" s="1"/>
  <c r="J47" i="19" s="1"/>
  <c r="K15" i="19"/>
  <c r="K20" i="19"/>
  <c r="K22" i="19" s="1"/>
  <c r="L20" i="19" l="1"/>
  <c r="L22" i="19" s="1"/>
  <c r="L15" i="19"/>
  <c r="I17" i="21"/>
  <c r="K24" i="19"/>
  <c r="K44" i="19" s="1"/>
  <c r="K47" i="19" s="1"/>
  <c r="L23" i="19"/>
  <c r="J5" i="21"/>
  <c r="J10" i="21" s="1"/>
  <c r="M23" i="19" l="1"/>
  <c r="L24" i="19"/>
  <c r="L44" i="19" s="1"/>
  <c r="L47" i="19" s="1"/>
  <c r="M15" i="19"/>
  <c r="M20" i="19"/>
  <c r="M22" i="19" s="1"/>
  <c r="K5" i="21"/>
  <c r="K10" i="21" s="1"/>
  <c r="J17" i="21"/>
  <c r="N20" i="19" l="1"/>
  <c r="N22" i="19" s="1"/>
  <c r="N15" i="19"/>
  <c r="L5" i="21"/>
  <c r="L10" i="21" s="1"/>
  <c r="K17" i="21"/>
  <c r="M24" i="19"/>
  <c r="M44" i="19" s="1"/>
  <c r="M47" i="19" s="1"/>
  <c r="N23" i="19"/>
  <c r="M5" i="21" l="1"/>
  <c r="M10" i="21" s="1"/>
  <c r="L17" i="21"/>
  <c r="O20" i="19"/>
  <c r="O22" i="19" s="1"/>
  <c r="O15" i="19"/>
  <c r="O23" i="19"/>
  <c r="N24" i="19"/>
  <c r="N44" i="19" s="1"/>
  <c r="N47" i="19" s="1"/>
  <c r="P20" i="19" l="1"/>
  <c r="P22" i="19" s="1"/>
  <c r="P15" i="19"/>
  <c r="P23" i="19"/>
  <c r="O24" i="19"/>
  <c r="O44" i="19" s="1"/>
  <c r="O47" i="19" s="1"/>
  <c r="M17" i="21"/>
  <c r="N5" i="21"/>
  <c r="N10" i="21" s="1"/>
  <c r="N17" i="21" l="1"/>
  <c r="O5" i="21"/>
  <c r="O10" i="21" s="1"/>
  <c r="P5" i="21"/>
  <c r="P10" i="21" s="1"/>
  <c r="Q23" i="19"/>
  <c r="P24" i="19"/>
  <c r="P44" i="19" s="1"/>
  <c r="P47" i="19" s="1"/>
  <c r="Q15" i="19"/>
  <c r="Q20" i="19"/>
  <c r="Q22" i="19" s="1"/>
  <c r="P17" i="21" l="1"/>
  <c r="O17" i="21"/>
  <c r="Q24" i="19"/>
  <c r="Q44" i="19" s="1"/>
  <c r="Q47" i="19" s="1"/>
  <c r="R23" i="19"/>
  <c r="R15" i="19"/>
  <c r="R20" i="19"/>
  <c r="R22" i="19" s="1"/>
  <c r="R24" i="19" l="1"/>
  <c r="R44" i="19" s="1"/>
  <c r="R47" i="19" s="1"/>
  <c r="D18" i="21"/>
  <c r="E18" i="21" s="1"/>
  <c r="F18" i="21" s="1"/>
  <c r="G18" i="21" s="1"/>
  <c r="H18" i="21" s="1"/>
  <c r="I18" i="21" s="1"/>
  <c r="J18" i="21" s="1"/>
  <c r="K18" i="21" s="1"/>
  <c r="L18" i="21" s="1"/>
  <c r="M18" i="21" s="1"/>
  <c r="N18" i="21" s="1"/>
  <c r="O18" i="21" s="1"/>
  <c r="P18" i="21" s="1"/>
  <c r="B20" i="21" l="1"/>
  <c r="B21" i="21" s="1"/>
  <c r="B25" i="21" s="1"/>
  <c r="B34" i="21" s="1"/>
  <c r="C36" i="17"/>
  <c r="C37" i="17" s="1"/>
  <c r="B35" i="21" l="1"/>
  <c r="B37" i="21" s="1"/>
  <c r="B39" i="21" l="1"/>
  <c r="C20" i="21"/>
  <c r="C21" i="21" s="1"/>
  <c r="C25" i="21" s="1"/>
  <c r="C34" i="21" s="1"/>
  <c r="C35" i="21" l="1"/>
  <c r="C37" i="21" s="1"/>
  <c r="D19" i="21" s="1"/>
  <c r="C39" i="21" l="1"/>
  <c r="D20" i="21"/>
  <c r="D21" i="21" s="1"/>
  <c r="D25" i="21" s="1"/>
  <c r="D34" i="21" s="1"/>
  <c r="D35" i="21" l="1"/>
  <c r="D37" i="21" s="1"/>
  <c r="E19" i="21" l="1"/>
  <c r="E20" i="21" s="1"/>
  <c r="E21" i="21" s="1"/>
  <c r="E25" i="21" s="1"/>
  <c r="E34" i="21" s="1"/>
  <c r="D39" i="21"/>
  <c r="E35" i="21" l="1"/>
  <c r="E37" i="21" s="1"/>
  <c r="F19" i="21" l="1"/>
  <c r="F20" i="21" s="1"/>
  <c r="F21" i="21" s="1"/>
  <c r="F25" i="21" s="1"/>
  <c r="F34" i="21" s="1"/>
  <c r="E39" i="21"/>
  <c r="F35" i="21" l="1"/>
  <c r="F37" i="21" s="1"/>
  <c r="F39" i="21" l="1"/>
  <c r="G19" i="21"/>
  <c r="G20" i="21" s="1"/>
  <c r="G21" i="21" s="1"/>
  <c r="G25" i="21" s="1"/>
  <c r="G34" i="21" s="1"/>
  <c r="G35" i="21" l="1"/>
  <c r="G37" i="21" s="1"/>
  <c r="H19" i="21" l="1"/>
  <c r="H20" i="21" s="1"/>
  <c r="H21" i="21" s="1"/>
  <c r="H25" i="21" s="1"/>
  <c r="H34" i="21" s="1"/>
  <c r="G39" i="21"/>
  <c r="H35" i="21" l="1"/>
  <c r="H37" i="21" s="1"/>
  <c r="I19" i="21" l="1"/>
  <c r="I20" i="21" s="1"/>
  <c r="I21" i="21" s="1"/>
  <c r="I25" i="21" s="1"/>
  <c r="I34" i="21" s="1"/>
  <c r="H39" i="21"/>
  <c r="I35" i="21" l="1"/>
  <c r="I37" i="21" s="1"/>
  <c r="I39" i="21" l="1"/>
  <c r="J19" i="21"/>
  <c r="J20" i="21" s="1"/>
  <c r="J21" i="21" s="1"/>
  <c r="J25" i="21" s="1"/>
  <c r="J34" i="21" s="1"/>
  <c r="J35" i="21" l="1"/>
  <c r="J37" i="21" s="1"/>
  <c r="J39" i="21" l="1"/>
  <c r="K19" i="21"/>
  <c r="K20" i="21" s="1"/>
  <c r="K21" i="21" s="1"/>
  <c r="K25" i="21" s="1"/>
  <c r="K34" i="21" s="1"/>
  <c r="K35" i="21" l="1"/>
  <c r="K37" i="21" s="1"/>
  <c r="L19" i="21" l="1"/>
  <c r="L20" i="21" s="1"/>
  <c r="L21" i="21" s="1"/>
  <c r="L25" i="21" s="1"/>
  <c r="L34" i="21" s="1"/>
  <c r="K39" i="21"/>
  <c r="L35" i="21" l="1"/>
  <c r="L37" i="21" s="1"/>
  <c r="M19" i="21" l="1"/>
  <c r="M20" i="21" s="1"/>
  <c r="M21" i="21" s="1"/>
  <c r="M25" i="21" s="1"/>
  <c r="M34" i="21" s="1"/>
  <c r="L39" i="21"/>
  <c r="M35" i="21" l="1"/>
  <c r="M37" i="21" s="1"/>
  <c r="N19" i="21" l="1"/>
  <c r="N20" i="21" s="1"/>
  <c r="N21" i="21" s="1"/>
  <c r="N25" i="21" s="1"/>
  <c r="N34" i="21" s="1"/>
  <c r="M39" i="21"/>
  <c r="N35" i="21" l="1"/>
  <c r="N37" i="21" s="1"/>
  <c r="N39" i="21" l="1"/>
  <c r="O19" i="21"/>
  <c r="O20" i="21" s="1"/>
  <c r="O21" i="21" s="1"/>
  <c r="O25" i="21" s="1"/>
  <c r="O34" i="21" s="1"/>
  <c r="O35" i="21" l="1"/>
  <c r="O37" i="21" s="1"/>
  <c r="P19" i="21" l="1"/>
  <c r="P20" i="21" s="1"/>
  <c r="P21" i="21" s="1"/>
  <c r="P25" i="21" s="1"/>
  <c r="P34" i="21" s="1"/>
  <c r="O39" i="21"/>
  <c r="P35" i="21" l="1"/>
  <c r="P37" i="21" s="1"/>
  <c r="P39"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tc={4994B260-4B5B-4F04-83E3-5FFD032EF3BE}</author>
  </authors>
  <commentList>
    <comment ref="A32" authorId="0" shapeId="0" xr:uid="{4994B260-4B5B-4F04-83E3-5FFD032EF3B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Taux à considérer plus élevé si commune (tendance actuelle)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tc={C5BAD264-3300-4AFE-BCF7-933CA776B4AC}</author>
  </authors>
  <commentList>
    <comment ref="A32" authorId="0" shapeId="0" xr:uid="{C5BAD264-3300-4AFE-BCF7-933CA776B4AC}">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Dupliquer mutualisation / oui / non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Beatrice De Abreu</author>
  </authors>
  <commentList>
    <comment ref="B83" authorId="0" shapeId="0" xr:uid="{00000000-0006-0000-0400-000001000000}">
      <text>
        <r>
          <rPr>
            <b/>
            <sz val="9"/>
            <color indexed="81"/>
            <rFont val="Tahoma"/>
            <family val="2"/>
          </rPr>
          <t>Beatrice De Abreu:</t>
        </r>
        <r>
          <rPr>
            <sz val="9"/>
            <color indexed="81"/>
            <rFont val="Tahoma"/>
            <family val="2"/>
          </rPr>
          <t xml:space="preserve">
si&gt;= 0,65 pression sur la capacité de financement de nouveaux projets</t>
        </r>
      </text>
    </comment>
    <comment ref="B84" authorId="0" shapeId="0" xr:uid="{00000000-0006-0000-0400-000002000000}">
      <text>
        <r>
          <rPr>
            <b/>
            <sz val="9"/>
            <color indexed="81"/>
            <rFont val="Tahoma"/>
            <family val="2"/>
          </rPr>
          <t>Beatrice De Abreu:</t>
        </r>
        <r>
          <rPr>
            <sz val="9"/>
            <color indexed="81"/>
            <rFont val="Tahoma"/>
            <family val="2"/>
          </rPr>
          <t xml:space="preserve">
si &gt;=1 plus de trésorerie issue de l'exploitation pour autofinancer de nouveaux inv. Qui devront faire appel à l'emprunt</t>
        </r>
      </text>
    </comment>
    <comment ref="B85" authorId="0" shapeId="0" xr:uid="{00000000-0006-0000-0400-000003000000}">
      <text>
        <r>
          <rPr>
            <b/>
            <sz val="9"/>
            <color indexed="81"/>
            <rFont val="Tahoma"/>
            <family val="2"/>
          </rPr>
          <t>Beatrice De Abreu:</t>
        </r>
        <r>
          <rPr>
            <sz val="9"/>
            <color indexed="81"/>
            <rFont val="Tahoma"/>
            <family val="2"/>
          </rPr>
          <t xml:space="preserve">
si &lt;&lt;&lt;2000 hab = 2
si 2000 à 5000 hab = 1,8
si +5000 hab = 1,6</t>
        </r>
      </text>
    </comment>
  </commentList>
</comments>
</file>

<file path=xl/sharedStrings.xml><?xml version="1.0" encoding="utf-8"?>
<sst xmlns="http://schemas.openxmlformats.org/spreadsheetml/2006/main" count="459" uniqueCount="329">
  <si>
    <t xml:space="preserve">Police d’assurance du gestionnaire </t>
  </si>
  <si>
    <t>par jour base mois j ouvres</t>
  </si>
  <si>
    <t>Hypothèse de durée d'amortissement des études et installations</t>
  </si>
  <si>
    <t>Charges d'intérêt d'emprunt bancaire</t>
  </si>
  <si>
    <t>Taille navires</t>
  </si>
  <si>
    <t xml:space="preserve">TAUX occupation : </t>
  </si>
  <si>
    <t>FORFAIT</t>
  </si>
  <si>
    <t>HYPOTHESES saisonnières</t>
  </si>
  <si>
    <t>Mode de gestion envisagé?</t>
  </si>
  <si>
    <t>Financeurs ?</t>
  </si>
  <si>
    <t>Longueurs (m)</t>
  </si>
  <si>
    <t>Total</t>
  </si>
  <si>
    <t>Nombre de bouées</t>
  </si>
  <si>
    <t>Travaux d'installation de la ZMEL</t>
  </si>
  <si>
    <t>Maintenance annuelle de la ZMEL</t>
  </si>
  <si>
    <t>Autres frais d'exploitation</t>
  </si>
  <si>
    <t xml:space="preserve">Commentaires </t>
  </si>
  <si>
    <t>Unités</t>
  </si>
  <si>
    <t>Part / total bouées</t>
  </si>
  <si>
    <t>Total bouées</t>
  </si>
  <si>
    <t>Frais administratifs et financiers</t>
  </si>
  <si>
    <t>SECTION DE FONCTIONNEMENT</t>
  </si>
  <si>
    <t>Section de fonctionnement</t>
  </si>
  <si>
    <t>Dépenses</t>
  </si>
  <si>
    <t>Amortissement</t>
  </si>
  <si>
    <t>Total dépenses</t>
  </si>
  <si>
    <t>Recettes</t>
  </si>
  <si>
    <t>Total recettes</t>
  </si>
  <si>
    <t>Reprise résultat</t>
  </si>
  <si>
    <t>Cumul</t>
  </si>
  <si>
    <t>SECTION D'INVESTISSEMENT</t>
  </si>
  <si>
    <t>Section d'investissement</t>
  </si>
  <si>
    <t>Dotations</t>
  </si>
  <si>
    <t>Excédent reporté</t>
  </si>
  <si>
    <t>Excédent total</t>
  </si>
  <si>
    <t>Reports travaux</t>
  </si>
  <si>
    <t xml:space="preserve">Reports recettes </t>
  </si>
  <si>
    <t>Résultat cumulé</t>
  </si>
  <si>
    <t>DOTATIONS AUX AMORTISSEMENTS ET AUX PROVISIONS</t>
  </si>
  <si>
    <t>RESULTAT D'ORDRE DE FONCTIONNEMENT</t>
  </si>
  <si>
    <t>RESULTAT DE FONCTIONNEMENT ANNUEL</t>
  </si>
  <si>
    <t>RESULTAT DE FONCTIONNEMENT CUMULE</t>
  </si>
  <si>
    <t>EXCEDENT DE FONCTIONNEMENT REPORTE</t>
  </si>
  <si>
    <t>DEFICIT DE FONCTIONNEMENT REPORTE</t>
  </si>
  <si>
    <t>TAUX EP BRUTE</t>
  </si>
  <si>
    <t>seuil65%</t>
  </si>
  <si>
    <t>Ratio de rigidité structurelle</t>
  </si>
  <si>
    <t>seuil100%</t>
  </si>
  <si>
    <t>Ratio d'autofinancement courant</t>
  </si>
  <si>
    <t>seuil 120%</t>
  </si>
  <si>
    <t>Ratio de surendettement (encours/RRF)</t>
  </si>
  <si>
    <t>seuil 100%</t>
  </si>
  <si>
    <t>DEP EQUIPMT / RRF</t>
  </si>
  <si>
    <t>taux endettement (Dette/RRF)</t>
  </si>
  <si>
    <t>Marge d'autofinancement courant (DRF + RMB dette)/RRF AEP</t>
  </si>
  <si>
    <t>Produits d'exploitation</t>
  </si>
  <si>
    <t>Produits du service bouées de mouillage</t>
  </si>
  <si>
    <t>Solde section de fonctionnement</t>
  </si>
  <si>
    <t>Solde section investissement</t>
  </si>
  <si>
    <t>charges intérêts + capital</t>
  </si>
  <si>
    <t>TOTAL</t>
  </si>
  <si>
    <t>3.2.1    Navires de plaisance de moins de 20 m</t>
  </si>
  <si>
    <t>A</t>
  </si>
  <si>
    <t>inf. à 5 m.</t>
  </si>
  <si>
    <t>B</t>
  </si>
  <si>
    <t>5 à 5.99</t>
  </si>
  <si>
    <t>C</t>
  </si>
  <si>
    <t>6 à 6.99</t>
  </si>
  <si>
    <t>D</t>
  </si>
  <si>
    <t>7 à 7.99</t>
  </si>
  <si>
    <t>E</t>
  </si>
  <si>
    <t>8 à 8.99</t>
  </si>
  <si>
    <t>F</t>
  </si>
  <si>
    <t>9 à 9.99</t>
  </si>
  <si>
    <t>G</t>
  </si>
  <si>
    <t>10 à 10.99</t>
  </si>
  <si>
    <t>H</t>
  </si>
  <si>
    <t>11 à 11.99</t>
  </si>
  <si>
    <t>I</t>
  </si>
  <si>
    <t>12 à 12.99</t>
  </si>
  <si>
    <t>J</t>
  </si>
  <si>
    <t>13 à 13.99</t>
  </si>
  <si>
    <t>K</t>
  </si>
  <si>
    <t>14 à 14.99</t>
  </si>
  <si>
    <t>L</t>
  </si>
  <si>
    <t>15 à 15.99</t>
  </si>
  <si>
    <t>M</t>
  </si>
  <si>
    <t>16 à 16.99</t>
  </si>
  <si>
    <t>N</t>
  </si>
  <si>
    <t>17 à 17.99</t>
  </si>
  <si>
    <t>O</t>
  </si>
  <si>
    <t>18 à 18.99</t>
  </si>
  <si>
    <t>P</t>
  </si>
  <si>
    <t>19 à 19.99</t>
  </si>
  <si>
    <t>catégorie</t>
  </si>
  <si>
    <t>longueur</t>
  </si>
  <si>
    <t>largeur maximum</t>
  </si>
  <si>
    <t>Basse saison du
01/10 au 31/05 par jour</t>
  </si>
  <si>
    <t>forfait annuel</t>
  </si>
  <si>
    <t>Ces tarifs sont en euros et T.T.C
« Les bateaux de tradition des catégories A à D bénéficient d’une ristourne de 200 €. »
Ces tarifs sont sans préjudice des remises décidées et compensées  par le Département  des
Bouches-du-Rhône (remise 20% bateaux de tradition, remise 50% pêcheurs retraités).
La longueur correspond à la longueur hors tout du navire. Elle est constatée  par les agents portuaires.
Une nuitée d’escale s’entend du jour 12h00 au lendemain 12h00. Toute arrivée après 12h00 ou départ après 12h00 entraîne la facturation de la nuitée complète.</t>
  </si>
  <si>
    <t>3.2.2    Yachts de plaisance ou de commerce  de 20 à 40 mètres</t>
  </si>
  <si>
    <t>largeur maxi.</t>
  </si>
  <si>
    <t>Moyenne saison juin et septembre par jour</t>
  </si>
  <si>
    <t>Haute saison juillet- août par jour</t>
  </si>
  <si>
    <t>€ HT</t>
  </si>
  <si>
    <t>€ TTC</t>
  </si>
  <si>
    <t>Y1</t>
  </si>
  <si>
    <t>20 à
24,99 m</t>
  </si>
  <si>
    <t>Y2</t>
  </si>
  <si>
    <t>25 à
29,99 m</t>
  </si>
  <si>
    <t>non disponible</t>
  </si>
  <si>
    <t>Y3</t>
  </si>
  <si>
    <t>30 à
34,99 m</t>
  </si>
  <si>
    <t>Y4</t>
  </si>
  <si>
    <t>35 à
39,99 m</t>
  </si>
  <si>
    <t>Y5</t>
  </si>
  <si>
    <t>sup. à
40 m</t>
  </si>
  <si>
    <t>5,00 € /
mètre
linéaire</t>
  </si>
  <si>
    <t>6,00 € /
mètre
linéaire</t>
  </si>
  <si>
    <t>8,07 € /
mètre linéaire</t>
  </si>
  <si>
    <t>9,68 € /
mètre linéaire</t>
  </si>
  <si>
    <t>10,19 € /
mètre
linéaire</t>
  </si>
  <si>
    <t>12,23 € /
mètre linéaire</t>
  </si>
  <si>
    <t>Les yachts en escale au moins 6 jours consécutifs bénéficient, pour la durée  totale de leur
séjour, d’une réduction de 15% sur la tarification journalière ci-dessus.
Ces tarifs sont  accessibles directement aux propriétaires, capitaines ou gestionnaires de yachts.
La longueur correspond à la longueur hors tout du navire. Elle est constatée  par les agents portuaires.
Une nuitée d’escale s’entend du jour 12h00 au lendemain 12h00. Toute arrivée après 12h00 ou départ après 12h00 entraîne la facturation de la nuitée complète.
NOTE :  La tarification  des  catégories Y1  à  Y5 ne  comprend  pas  la  fourniture d’eau  et d’électricité. (Branchement sur demande facturé suivant tarifs généraux de fourniture d’énergies)
3.3    MANUTENTIONS CARENAGE</t>
  </si>
  <si>
    <t>forfait annuel
en € TTC</t>
  </si>
  <si>
    <r>
      <t xml:space="preserve">Haute saison du
01/06 au 30/09 </t>
    </r>
    <r>
      <rPr>
        <b/>
        <u/>
        <sz val="11"/>
        <color theme="1"/>
        <rFont val="Calibri"/>
        <family val="2"/>
        <scheme val="minor"/>
      </rPr>
      <t>par jour</t>
    </r>
    <r>
      <rPr>
        <sz val="11"/>
        <color theme="1"/>
        <rFont val="Calibri"/>
        <family val="2"/>
        <scheme val="minor"/>
      </rPr>
      <t xml:space="preserve">
en € TTC</t>
    </r>
  </si>
  <si>
    <r>
      <t>Basse saison du
01/10 au 31/05</t>
    </r>
    <r>
      <rPr>
        <b/>
        <u/>
        <sz val="11"/>
        <color theme="1"/>
        <rFont val="Calibri"/>
        <family val="2"/>
        <scheme val="minor"/>
      </rPr>
      <t xml:space="preserve"> par jour</t>
    </r>
    <r>
      <rPr>
        <sz val="11"/>
        <color theme="1"/>
        <rFont val="Calibri"/>
        <family val="2"/>
        <scheme val="minor"/>
      </rPr>
      <t xml:space="preserve">
en € TTC</t>
    </r>
  </si>
  <si>
    <t>Maitrise d'ouvrage pendant les travaux (20% sur 8 mois d'un EQ temps plein)</t>
  </si>
  <si>
    <t>€/ancrage/an</t>
  </si>
  <si>
    <t>Produits exceptionnels</t>
  </si>
  <si>
    <t>Emprunts et dettes assimilées</t>
  </si>
  <si>
    <t>Immobilisations incorporelles</t>
  </si>
  <si>
    <t>Immobilisations corporelles</t>
  </si>
  <si>
    <t>Année d'exploitation</t>
  </si>
  <si>
    <t>PRODUITS D'EXPLOITATION</t>
  </si>
  <si>
    <t>DEPENSES D'EXPLOITATION</t>
  </si>
  <si>
    <t>Redevance domaniale</t>
  </si>
  <si>
    <t>Total Charges d'exploitation</t>
  </si>
  <si>
    <t>Excédent Brut d'Exploitation (EBE)</t>
  </si>
  <si>
    <t>Total dotations amortissements</t>
  </si>
  <si>
    <t>Résultat d'exploitation</t>
  </si>
  <si>
    <t>Intérêts des emprunts nouveaux</t>
  </si>
  <si>
    <t>Résultats financiers</t>
  </si>
  <si>
    <t>Résultats exceptionnels</t>
  </si>
  <si>
    <t>Résultat courant avant impôts</t>
  </si>
  <si>
    <t>Impôts sur les sociétés (33%)</t>
  </si>
  <si>
    <t>Résultat Net</t>
  </si>
  <si>
    <t>Capacité d'Autofinancement</t>
  </si>
  <si>
    <t>Coût de Revient par bouée (K€)</t>
  </si>
  <si>
    <t>code couleur</t>
  </si>
  <si>
    <t>Commentaires</t>
  </si>
  <si>
    <t>Coût d'investissement du projet</t>
  </si>
  <si>
    <t>Taux de subvention maximum</t>
  </si>
  <si>
    <t>Modalités de gestion de la ZMEL</t>
  </si>
  <si>
    <t>Montant financé/subventionné</t>
  </si>
  <si>
    <t>Taux</t>
  </si>
  <si>
    <t>Durée</t>
  </si>
  <si>
    <t xml:space="preserve">Hypothèse de reversement du fermier vers la régie sous forme de redevance </t>
  </si>
  <si>
    <t>TAUX DE TVA</t>
  </si>
  <si>
    <t>HT</t>
  </si>
  <si>
    <t>Emprunt</t>
  </si>
  <si>
    <t>Basse saison du
01/10 au 31/05 par jour
en € HT</t>
  </si>
  <si>
    <t>Haute saison du
01/06 au 30/09 par jour
en € HT</t>
  </si>
  <si>
    <t xml:space="preserve">Suivis environnementaux du chantier et mesures d’accompagnement </t>
  </si>
  <si>
    <t>Hypothèses REDEVANCE DOMANIALE</t>
  </si>
  <si>
    <t>Hypothèses SALAIRES</t>
  </si>
  <si>
    <t>EN € COURANTS</t>
  </si>
  <si>
    <t>Hypothèses spécifiques DSP</t>
  </si>
  <si>
    <t>Amortissements techniques sur investissements nouveaux</t>
  </si>
  <si>
    <t>€/an</t>
  </si>
  <si>
    <t>Montants</t>
  </si>
  <si>
    <t>basée sur la durée de l'AOT</t>
  </si>
  <si>
    <t>A définir</t>
  </si>
  <si>
    <t xml:space="preserve">Redevance et surtaxe d'affermage </t>
  </si>
  <si>
    <t>Hypothèses paramétrables</t>
  </si>
  <si>
    <t>hypothèses fixes</t>
  </si>
  <si>
    <t>Année de réalisation des travaux</t>
  </si>
  <si>
    <t>Année de mise en service estimée</t>
  </si>
  <si>
    <t>Un autofinancement est il prévu ?</t>
  </si>
  <si>
    <t>Non</t>
  </si>
  <si>
    <t>Si oui, quel est le montant ?</t>
  </si>
  <si>
    <t>Renvoi vers les coûts d'investissement</t>
  </si>
  <si>
    <t>Rex Marina du Marin</t>
  </si>
  <si>
    <t>&lt;8 m</t>
  </si>
  <si>
    <t>8 - 15 m</t>
  </si>
  <si>
    <t>&gt;15 m</t>
  </si>
  <si>
    <t xml:space="preserve">Janvier </t>
  </si>
  <si>
    <t>Février</t>
  </si>
  <si>
    <t>Mars</t>
  </si>
  <si>
    <t>Avril</t>
  </si>
  <si>
    <t>Mai</t>
  </si>
  <si>
    <t>Juin</t>
  </si>
  <si>
    <t>Juillet</t>
  </si>
  <si>
    <t>Août</t>
  </si>
  <si>
    <t>Septembre</t>
  </si>
  <si>
    <t>Octobre</t>
  </si>
  <si>
    <t>Novembre</t>
  </si>
  <si>
    <t>Décembre</t>
  </si>
  <si>
    <t>Tarif Jour</t>
  </si>
  <si>
    <t>Tarif nuit</t>
  </si>
  <si>
    <t>Tarif au mois</t>
  </si>
  <si>
    <t>Tarif à l'année</t>
  </si>
  <si>
    <t>Janvier</t>
  </si>
  <si>
    <t xml:space="preserve">Budget prospectif DSP AFFERMAGE </t>
  </si>
  <si>
    <t>Budget prospectif REGIE A AUTONOMIE FINANCIERE</t>
  </si>
  <si>
    <t>Coûts d'investissement</t>
  </si>
  <si>
    <t>1 ETP /AN</t>
  </si>
  <si>
    <t>liste déroulante</t>
  </si>
  <si>
    <t>Hypothèses conditions d'emprunt - privé (Délégataire)</t>
  </si>
  <si>
    <t>Hypothèses conditions d'emprunt - public (Collectivité)</t>
  </si>
  <si>
    <t>Estimation des coûts d'exploitation, maintenance</t>
  </si>
  <si>
    <t>https://www.marina-martinique.fr/</t>
  </si>
  <si>
    <t>Saint Pierre</t>
  </si>
  <si>
    <t>NOM D'IMPLANTATION DE LA ZMEL</t>
  </si>
  <si>
    <t xml:space="preserve">Reste à financer </t>
  </si>
  <si>
    <t>Des subventions sont-elles attendues ?</t>
  </si>
  <si>
    <t>Paramètres de coûts</t>
  </si>
  <si>
    <t>A lister ici - indiquer le montant total de toutes les subventions obtenues ou potentielles</t>
  </si>
  <si>
    <t>https://www.tresor.economie.gouv.fr/Articles/2018/07/27/taux-moyen-de-rendement-des-obligations-des-societes-privees-tmo</t>
  </si>
  <si>
    <t>Exploitation et Maintenance annuelle de la ZMEL</t>
  </si>
  <si>
    <t xml:space="preserve">Coûts d'investissement par place : </t>
  </si>
  <si>
    <t>Coûts d'exploitation et de maintenance/ bouée</t>
  </si>
  <si>
    <t>à compléter</t>
  </si>
  <si>
    <t>charges d'intérêts calculées sur la base de ce montant restant à financer</t>
  </si>
  <si>
    <t>Havre trinité</t>
  </si>
  <si>
    <t>Baie du Trésor</t>
  </si>
  <si>
    <t>Anse Spoutourne</t>
  </si>
  <si>
    <t>Nombre de mouillages</t>
  </si>
  <si>
    <t>Baie de Cayol</t>
  </si>
  <si>
    <t>Baie de Pointe Rouge</t>
  </si>
  <si>
    <t>Baie des requins</t>
  </si>
  <si>
    <t>Baie entre Pointe Hyacinthe et Pointe Sable blanc</t>
  </si>
  <si>
    <t>Baie de Saintpée</t>
  </si>
  <si>
    <t>Ilet Chancel</t>
  </si>
  <si>
    <t>Ilet de la Grotte</t>
  </si>
  <si>
    <t>Ilet Madame</t>
  </si>
  <si>
    <t>SITES POTENTIELS AU ROBERT</t>
  </si>
  <si>
    <t>SITES POTENTIELS TRINITE</t>
  </si>
  <si>
    <t>SITES</t>
  </si>
  <si>
    <t>Saint Pierre + Carbet</t>
  </si>
  <si>
    <t>REX coûts travaux pour les bouées/mouillages</t>
  </si>
  <si>
    <t>ETAPE 1 : Connaissez vous les coûts globaux (travaux + étude + aléas) de la ZMEL ?</t>
  </si>
  <si>
    <t>Aléas</t>
  </si>
  <si>
    <t>Répartition des mouillages</t>
  </si>
  <si>
    <t>Etang Z'abricots</t>
  </si>
  <si>
    <t xml:space="preserve">Coûts d'investissement : </t>
  </si>
  <si>
    <t>Si connu l'ajouter en C12</t>
  </si>
  <si>
    <t>REX BRLI</t>
  </si>
  <si>
    <t>Si connu l'ajouter en C25</t>
  </si>
  <si>
    <t>5 à 10 000 €/bouée</t>
  </si>
  <si>
    <t xml:space="preserve"> </t>
  </si>
  <si>
    <t>REX BRLI + Benchmark Martiniquais</t>
  </si>
  <si>
    <t>liste déroulante avec hyp. Basse moyenne et forte - REX Anses d'Arlet</t>
  </si>
  <si>
    <t>TOTAL Coûts d'exploitation-maintenance</t>
  </si>
  <si>
    <t>Répartition sur la base de l'étude de fréquentation de grande baie (yc Anses d'Arlet)</t>
  </si>
  <si>
    <t>Jours/mois</t>
  </si>
  <si>
    <t>TOTAL ANNUEL</t>
  </si>
  <si>
    <t>Nb navire/jour</t>
  </si>
  <si>
    <t>nb navire/mois</t>
  </si>
  <si>
    <t>Sur la base du REX Martinique</t>
  </si>
  <si>
    <t>Simplification sur la base de l'AOT</t>
  </si>
  <si>
    <t>Journalier</t>
  </si>
  <si>
    <t>nocturne</t>
  </si>
  <si>
    <t>mensuel</t>
  </si>
  <si>
    <t>annuel</t>
  </si>
  <si>
    <r>
      <t xml:space="preserve">Tarif </t>
    </r>
    <r>
      <rPr>
        <b/>
        <u/>
        <sz val="14"/>
        <color theme="1"/>
        <rFont val="Calibri"/>
        <family val="2"/>
        <scheme val="minor"/>
      </rPr>
      <t>HT</t>
    </r>
    <r>
      <rPr>
        <b/>
        <sz val="14"/>
        <color theme="1"/>
        <rFont val="Calibri"/>
        <family val="2"/>
        <scheme val="minor"/>
      </rPr>
      <t xml:space="preserve"> appliqué Marina du Marin</t>
    </r>
  </si>
  <si>
    <t>recettes TOTALES facturées</t>
  </si>
  <si>
    <t xml:space="preserve">vérifs : </t>
  </si>
  <si>
    <t>Soit utilisation de la clé proposée en ligne 5 soit création de la clé de répartition a partir du nombre total de bouées</t>
  </si>
  <si>
    <t xml:space="preserve">Si dotation de la régie  l'indiquer ici en année 1 : </t>
  </si>
  <si>
    <t>Charges financières</t>
  </si>
  <si>
    <t>Charges administratives</t>
  </si>
  <si>
    <t>Subventions (sur 3 ans)</t>
  </si>
  <si>
    <t xml:space="preserve">Nous recommandons : </t>
  </si>
  <si>
    <t>ETAPE 2 : Connaissez vous les coûts d'exploitation et de maintenance de la ZMEL ?</t>
  </si>
  <si>
    <t xml:space="preserve">Répartition choisie : </t>
  </si>
  <si>
    <t>TOTAL GENERAL</t>
  </si>
  <si>
    <t>Coût des études (toutes études confondues)</t>
  </si>
  <si>
    <t>Achat d'un bateau ?</t>
  </si>
  <si>
    <t>Liste déroulante</t>
  </si>
  <si>
    <t>Oui</t>
  </si>
  <si>
    <t>Si connu l'ajouter en C13</t>
  </si>
  <si>
    <t>Liste déroulante ; recommandation achat d'un zodiaque : 50 000 € minimum</t>
  </si>
  <si>
    <t>TRAVAUX</t>
  </si>
  <si>
    <t>RYTHME DE DEMARRAGE</t>
  </si>
  <si>
    <t>RYTHME DE CROISIERE</t>
  </si>
  <si>
    <t xml:space="preserve">Charges fonctionnement administratif </t>
  </si>
  <si>
    <t>Mutualisation ?</t>
  </si>
  <si>
    <t xml:space="preserve">salaire brut annuel d’un technicien territorial 1er échelon </t>
  </si>
  <si>
    <t xml:space="preserve">salaire brut mensuel d’un technicien territorial 1er échelon </t>
  </si>
  <si>
    <t xml:space="preserve">Salaire brut mensuel d'un salarié de la fonction cadre privée : </t>
  </si>
  <si>
    <t>ETP en €/an</t>
  </si>
  <si>
    <t>Grille des salaires - Convention syntec</t>
  </si>
  <si>
    <t>Grille des salaires - Convention syntec - REX BRLI</t>
  </si>
  <si>
    <t>Public</t>
  </si>
  <si>
    <t>Planification et modélisation</t>
  </si>
  <si>
    <t>Durée de la prospective économique (projection)</t>
  </si>
  <si>
    <t xml:space="preserve">REX Gabriel CONESA </t>
  </si>
  <si>
    <t>Financement du projet</t>
  </si>
  <si>
    <t>Attention les valeurs sont fournies à une date donnée : Mars 2025, certaines hypothèses seront à mettre à jour régulièrement  : taux d'intérêt, grille de salaire etc.</t>
  </si>
  <si>
    <t>Hypothèse mutualisation des moyens humains ?</t>
  </si>
  <si>
    <t>Échanges avec Madame YANG-TING Muriel du 27.01.2025</t>
  </si>
  <si>
    <t>Équivalent temps plein :</t>
  </si>
  <si>
    <t>Autres coûts d'investissement</t>
  </si>
  <si>
    <t>&lt; 8 m</t>
  </si>
  <si>
    <t>&gt; 15 m</t>
  </si>
  <si>
    <t>Trois premières années d'exploitation : hypothèses d'activité et de fréquentation</t>
  </si>
  <si>
    <t>Fréquentation par taille de navire /jour</t>
  </si>
  <si>
    <t>Fréquentation par taille de navire /nuit</t>
  </si>
  <si>
    <t>Fréquentation par taille de navire /mois</t>
  </si>
  <si>
    <t>Fréquentation par taille de navire /an</t>
  </si>
  <si>
    <t xml:space="preserve">Répartition de la présence des navires </t>
  </si>
  <si>
    <t>Répartition des tailles de navires</t>
  </si>
  <si>
    <t>Soit utilisation de la clé proposée en ligne 5 soit création de la clé de répartition à partir du nombre total de bouées</t>
  </si>
  <si>
    <t>Répartition sur la base de l'étude de fréquentation de Grande Baie (yc Anses d'Arlet)</t>
  </si>
  <si>
    <t>Étang Z'abricots</t>
  </si>
  <si>
    <t>ANNEES 3 à 15 d'exploitation de la ZMEL : hypothèses d'activité et de fréquentation</t>
  </si>
  <si>
    <t>Répartition de la présence des navires</t>
  </si>
  <si>
    <t>par jour base mois j ouvrés</t>
  </si>
  <si>
    <t>Résultat intermédiaire avant redevance</t>
  </si>
  <si>
    <t>Subvention (budget de la régie qui porte les travaux et investissements)</t>
  </si>
  <si>
    <t>Charges exceptionnelles</t>
  </si>
  <si>
    <r>
      <t>Redevance domaniale_</t>
    </r>
    <r>
      <rPr>
        <b/>
        <u/>
        <sz val="11"/>
        <color theme="1"/>
        <rFont val="Calibri"/>
        <family val="2"/>
        <scheme val="minor"/>
      </rPr>
      <t>REGIE</t>
    </r>
  </si>
  <si>
    <t>Redevance domaniale - en Régie</t>
  </si>
  <si>
    <r>
      <t xml:space="preserve">Redevance domaniale - </t>
    </r>
    <r>
      <rPr>
        <b/>
        <u/>
        <sz val="11"/>
        <color theme="1"/>
        <rFont val="Calibri"/>
        <family val="2"/>
        <scheme val="minor"/>
      </rPr>
      <t>DSP</t>
    </r>
  </si>
  <si>
    <t xml:space="preserve">Redevance domaniale - en DSP - % </t>
  </si>
  <si>
    <t>Part fixe uniquement</t>
  </si>
  <si>
    <t>% de la part fixe du cas "Régie"</t>
  </si>
  <si>
    <t>Charges de fonctionnement de la ZMEL (yc Redevance)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</si>
</sst>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0.00\ &quot;€&quot;;[Red]\-#,##0.00\ &quot;€&quot;"/>
    <numFmt numFmtId="44" formatCode="_-* #,##0.00\ &quot;€&quot;_-;\-* #,##0.00\ &quot;€&quot;_-;_-* &quot;-&quot;??\ &quot;€&quot;_-;_-@_-"/>
    <numFmt numFmtId="164" formatCode="_-* #,##0.00\ _€_-;\-* #,##0.00\ _€_-;_-* &quot;-&quot;??\ _€_-;_-@_-"/>
    <numFmt numFmtId="165" formatCode="_-* #,##0\ _€_-;\-* #,##0\ _€_-;_-* &quot;-&quot;??\ _€_-;_-@_-"/>
    <numFmt numFmtId="166" formatCode="0.0"/>
    <numFmt numFmtId="167" formatCode="_-* #,##0\ &quot;€&quot;_-;\-* #,##0\ &quot;€&quot;_-;_-* &quot;-&quot;??\ &quot;€&quot;_-;_-@_-"/>
    <numFmt numFmtId="168" formatCode="0.0%"/>
    <numFmt numFmtId="169" formatCode="#,##0\ &quot;€&quot;"/>
    <numFmt numFmtId="170" formatCode="#,##0&quot; €/an&quot;"/>
    <numFmt numFmtId="171" formatCode="#,##0.00\ &quot;€&quot;"/>
    <numFmt numFmtId="172" formatCode="#,##0&quot; ans&quot;"/>
    <numFmt numFmtId="173" formatCode="#,##0&quot; €/bouée - place&quot;"/>
    <numFmt numFmtId="174" formatCode="#,##0&quot; €/mois&quot;"/>
    <numFmt numFmtId="175" formatCode="#,##0&quot; €/bouée&quot;"/>
    <numFmt numFmtId="176" formatCode="0&quot; ans&quot;"/>
    <numFmt numFmtId="177" formatCode="#,##0&quot; €/bouée/an&quot;"/>
  </numFmts>
  <fonts count="46" x14ac:knownFonts="1">
    <font>
      <sz val="11"/>
      <color theme="1"/>
      <name val="Calibri"/>
      <family val="2"/>
      <scheme val="minor"/>
    </font>
    <font>
      <sz val="11"/>
      <color theme="1"/>
      <name val="Calibri"/>
      <family val="2"/>
    </font>
    <font>
      <b/>
      <sz val="11"/>
      <color theme="0"/>
      <name val="Calibri"/>
      <family val="2"/>
      <scheme val="minor"/>
    </font>
    <font>
      <sz val="11"/>
      <color rgb="FFFF0000"/>
      <name val="Calibri"/>
      <family val="2"/>
      <scheme val="minor"/>
    </font>
    <font>
      <b/>
      <sz val="11"/>
      <color theme="1"/>
      <name val="Calibri"/>
      <family val="2"/>
      <scheme val="minor"/>
    </font>
    <font>
      <b/>
      <sz val="10.5"/>
      <color theme="1"/>
      <name val="Arial"/>
      <family val="2"/>
    </font>
    <font>
      <sz val="10.5"/>
      <color theme="1"/>
      <name val="Arial"/>
      <family val="2"/>
    </font>
    <font>
      <b/>
      <sz val="10.5"/>
      <color rgb="FF00618D"/>
      <name val="Arial"/>
      <family val="2"/>
    </font>
    <font>
      <b/>
      <sz val="14"/>
      <color rgb="FF00618D"/>
      <name val="Arial"/>
      <family val="2"/>
    </font>
    <font>
      <sz val="11"/>
      <color theme="1"/>
      <name val="Calibri"/>
      <family val="2"/>
      <scheme val="minor"/>
    </font>
    <font>
      <sz val="11"/>
      <color rgb="FF006100"/>
      <name val="Calibri"/>
      <family val="2"/>
      <scheme val="minor"/>
    </font>
    <font>
      <i/>
      <sz val="11"/>
      <color theme="1"/>
      <name val="Calibri"/>
      <family val="2"/>
      <scheme val="minor"/>
    </font>
    <font>
      <b/>
      <sz val="11"/>
      <color rgb="FFFF0000"/>
      <name val="Calibri"/>
      <family val="2"/>
      <scheme val="minor"/>
    </font>
    <font>
      <sz val="11"/>
      <color rgb="FF9C6500"/>
      <name val="Calibri"/>
      <family val="2"/>
      <scheme val="minor"/>
    </font>
    <font>
      <b/>
      <sz val="14"/>
      <color theme="1"/>
      <name val="Calibri"/>
      <family val="2"/>
      <scheme val="minor"/>
    </font>
    <font>
      <sz val="11"/>
      <name val="Calibri"/>
      <family val="2"/>
      <scheme val="minor"/>
    </font>
    <font>
      <b/>
      <sz val="11"/>
      <name val="Calibri"/>
      <family val="2"/>
      <scheme val="minor"/>
    </font>
    <font>
      <sz val="9"/>
      <color indexed="81"/>
      <name val="Tahoma"/>
      <family val="2"/>
    </font>
    <font>
      <b/>
      <sz val="9"/>
      <color indexed="81"/>
      <name val="Tahoma"/>
      <family val="2"/>
    </font>
    <font>
      <b/>
      <i/>
      <sz val="11"/>
      <color theme="1"/>
      <name val="Calibri"/>
      <family val="2"/>
      <scheme val="minor"/>
    </font>
    <font>
      <i/>
      <sz val="11"/>
      <color rgb="FF006100"/>
      <name val="Calibri"/>
      <family val="2"/>
      <scheme val="minor"/>
    </font>
    <font>
      <sz val="10"/>
      <name val="Calibri"/>
      <family val="2"/>
      <scheme val="minor"/>
    </font>
    <font>
      <b/>
      <sz val="10"/>
      <name val="Calibri"/>
      <family val="2"/>
      <scheme val="minor"/>
    </font>
    <font>
      <sz val="10"/>
      <name val="Arial"/>
      <family val="2"/>
    </font>
    <font>
      <b/>
      <sz val="10"/>
      <color rgb="FFFF0000"/>
      <name val="Calibri"/>
      <family val="2"/>
      <scheme val="minor"/>
    </font>
    <font>
      <sz val="10"/>
      <color rgb="FFFF0000"/>
      <name val="Calibri"/>
      <family val="2"/>
      <scheme val="minor"/>
    </font>
    <font>
      <b/>
      <u/>
      <sz val="11"/>
      <color theme="1"/>
      <name val="Calibri"/>
      <family val="2"/>
      <scheme val="minor"/>
    </font>
    <font>
      <sz val="11"/>
      <color theme="0"/>
      <name val="Calibri"/>
      <family val="2"/>
    </font>
    <font>
      <b/>
      <sz val="15"/>
      <color theme="3"/>
      <name val="Calibri"/>
      <family val="2"/>
    </font>
    <font>
      <b/>
      <sz val="13"/>
      <color theme="3"/>
      <name val="Calibri"/>
      <family val="2"/>
    </font>
    <font>
      <i/>
      <sz val="11"/>
      <color rgb="FF7F7F7F"/>
      <name val="Calibri"/>
      <family val="2"/>
    </font>
    <font>
      <sz val="11"/>
      <name val="Calibri"/>
      <family val="2"/>
    </font>
    <font>
      <b/>
      <sz val="18"/>
      <color theme="0"/>
      <name val="Calibri"/>
      <family val="2"/>
      <scheme val="minor"/>
    </font>
    <font>
      <b/>
      <sz val="12"/>
      <color theme="0"/>
      <name val="Calibri"/>
      <family val="2"/>
    </font>
    <font>
      <b/>
      <sz val="14"/>
      <color theme="0"/>
      <name val="Calibri"/>
      <family val="2"/>
    </font>
    <font>
      <b/>
      <sz val="11"/>
      <color rgb="FF3F3F3F"/>
      <name val="Calibri"/>
      <family val="2"/>
    </font>
    <font>
      <sz val="11"/>
      <color rgb="FF9C0006"/>
      <name val="Calibri"/>
      <family val="2"/>
    </font>
    <font>
      <sz val="11"/>
      <color rgb="FF3F3F3F"/>
      <name val="Calibri"/>
      <family val="2"/>
    </font>
    <font>
      <i/>
      <sz val="9"/>
      <color rgb="FFFF0000"/>
      <name val="Calibri"/>
      <family val="2"/>
      <scheme val="minor"/>
    </font>
    <font>
      <sz val="8"/>
      <name val="Calibri"/>
      <family val="2"/>
      <scheme val="minor"/>
    </font>
    <font>
      <sz val="11"/>
      <color theme="1"/>
      <name val="Aptos"/>
      <family val="2"/>
    </font>
    <font>
      <b/>
      <i/>
      <sz val="11"/>
      <name val="Calibri"/>
      <family val="2"/>
    </font>
    <font>
      <i/>
      <sz val="11"/>
      <color rgb="FFFF0000"/>
      <name val="Calibri"/>
      <family val="2"/>
    </font>
    <font>
      <b/>
      <u/>
      <sz val="14"/>
      <color theme="1"/>
      <name val="Calibri"/>
      <family val="2"/>
      <scheme val="minor"/>
    </font>
    <font>
      <b/>
      <sz val="11"/>
      <color theme="5"/>
      <name val="Calibri"/>
      <family val="2"/>
      <scheme val="minor"/>
    </font>
    <font>
      <i/>
      <sz val="11"/>
      <color rgb="FFFF0000"/>
      <name val="Calibri"/>
      <family val="2"/>
      <scheme val="minor"/>
    </font>
  </fonts>
  <fills count="33">
    <fill>
      <patternFill patternType="none"/>
    </fill>
    <fill>
      <patternFill patternType="gray125"/>
    </fill>
    <fill>
      <patternFill patternType="solid">
        <fgColor rgb="FFC4D7E6"/>
        <bgColor indexed="64"/>
      </patternFill>
    </fill>
    <fill>
      <patternFill patternType="solid">
        <fgColor theme="4" tint="0.59999389629810485"/>
        <bgColor indexed="64"/>
      </patternFill>
    </fill>
    <fill>
      <patternFill patternType="solid">
        <fgColor theme="0"/>
        <bgColor indexed="64"/>
      </patternFill>
    </fill>
    <fill>
      <patternFill patternType="solid">
        <fgColor rgb="FFC6EFCE"/>
      </patternFill>
    </fill>
    <fill>
      <patternFill patternType="solid">
        <fgColor rgb="FFFFFF00"/>
        <bgColor indexed="64"/>
      </patternFill>
    </fill>
    <fill>
      <patternFill patternType="solid">
        <fgColor rgb="FFFFEB9C"/>
      </patternFill>
    </fill>
    <fill>
      <patternFill patternType="solid">
        <fgColor theme="5"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theme="8"/>
        <bgColor indexed="64"/>
      </patternFill>
    </fill>
    <fill>
      <patternFill patternType="solid">
        <fgColor rgb="FF0070C0"/>
        <bgColor indexed="64"/>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theme="9" tint="0.39997558519241921"/>
        <bgColor indexed="64"/>
      </patternFill>
    </fill>
    <fill>
      <patternFill patternType="solid">
        <fgColor theme="7" tint="0.39997558519241921"/>
        <bgColor indexed="64"/>
      </patternFill>
    </fill>
    <fill>
      <patternFill patternType="solid">
        <fgColor theme="5"/>
      </patternFill>
    </fill>
    <fill>
      <patternFill patternType="solid">
        <fgColor theme="7"/>
      </patternFill>
    </fill>
    <fill>
      <patternFill patternType="solid">
        <fgColor theme="8"/>
      </patternFill>
    </fill>
    <fill>
      <patternFill patternType="solid">
        <fgColor theme="8" tint="0.79998168889431442"/>
        <bgColor indexed="65"/>
      </patternFill>
    </fill>
    <fill>
      <patternFill patternType="solid">
        <fgColor rgb="FFF2F2F2"/>
      </patternFill>
    </fill>
    <fill>
      <patternFill patternType="solid">
        <fgColor rgb="FFFFC7CE"/>
      </patternFill>
    </fill>
    <fill>
      <patternFill patternType="lightDown"/>
    </fill>
    <fill>
      <patternFill patternType="lightDown">
        <bgColor rgb="FFF2F2F2"/>
      </patternFill>
    </fill>
    <fill>
      <patternFill patternType="solid">
        <fgColor theme="6" tint="0.79998168889431442"/>
        <bgColor indexed="64"/>
      </patternFill>
    </fill>
    <fill>
      <patternFill patternType="solid">
        <fgColor theme="7"/>
        <bgColor indexed="64"/>
      </patternFill>
    </fill>
    <fill>
      <patternFill patternType="solid">
        <fgColor theme="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39997558519241921"/>
        <bgColor indexed="64"/>
      </patternFill>
    </fill>
    <fill>
      <patternFill patternType="lightDown">
        <bgColor theme="2"/>
      </patternFill>
    </fill>
  </fills>
  <borders count="71">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rgb="FF3F3F3F"/>
      </left>
      <right style="thin">
        <color rgb="FF3F3F3F"/>
      </right>
      <top style="thin">
        <color rgb="FF3F3F3F"/>
      </top>
      <bottom style="thin">
        <color rgb="FF3F3F3F"/>
      </bottom>
      <diagonal/>
    </border>
    <border>
      <left/>
      <right style="thin">
        <color indexed="64"/>
      </right>
      <top style="medium">
        <color indexed="64"/>
      </top>
      <bottom style="thin">
        <color indexed="64"/>
      </bottom>
      <diagonal/>
    </border>
    <border>
      <left style="thin">
        <color rgb="FF3F3F3F"/>
      </left>
      <right style="medium">
        <color indexed="64"/>
      </right>
      <top style="thin">
        <color rgb="FF3F3F3F"/>
      </top>
      <bottom style="thin">
        <color rgb="FF3F3F3F"/>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s>
  <cellStyleXfs count="19">
    <xf numFmtId="0" fontId="0" fillId="0" borderId="0"/>
    <xf numFmtId="164" fontId="9" fillId="0" borderId="0" applyFont="0" applyFill="0" applyBorder="0" applyAlignment="0" applyProtection="0"/>
    <xf numFmtId="0" fontId="10" fillId="5" borderId="0" applyNumberFormat="0" applyBorder="0" applyAlignment="0" applyProtection="0"/>
    <xf numFmtId="9" fontId="9" fillId="0" borderId="0" applyFont="0" applyFill="0" applyBorder="0" applyAlignment="0" applyProtection="0"/>
    <xf numFmtId="0" fontId="13" fillId="7" borderId="0" applyNumberFormat="0" applyBorder="0" applyAlignment="0" applyProtection="0"/>
    <xf numFmtId="0" fontId="23" fillId="0" borderId="0"/>
    <xf numFmtId="44" fontId="9" fillId="0" borderId="0" applyFont="0" applyFill="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8" fillId="0" borderId="36" applyNumberFormat="0" applyFill="0" applyAlignment="0" applyProtection="0"/>
    <xf numFmtId="0" fontId="29" fillId="0" borderId="37" applyNumberFormat="0" applyFill="0" applyAlignment="0" applyProtection="0"/>
    <xf numFmtId="0" fontId="30" fillId="0" borderId="0" applyNumberFormat="0" applyFill="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35" fillId="22" borderId="43" applyNumberFormat="0" applyAlignment="0" applyProtection="0"/>
    <xf numFmtId="0" fontId="36" fillId="23" borderId="0" applyNumberFormat="0" applyBorder="0" applyAlignment="0" applyProtection="0"/>
  </cellStyleXfs>
  <cellXfs count="484">
    <xf numFmtId="0" fontId="0" fillId="0" borderId="0" xfId="0"/>
    <xf numFmtId="0" fontId="0" fillId="0" borderId="0" xfId="0" applyAlignment="1">
      <alignment horizontal="center"/>
    </xf>
    <xf numFmtId="0" fontId="6" fillId="0" borderId="0" xfId="0" applyFont="1" applyAlignment="1">
      <alignment horizontal="center" vertical="center" wrapText="1"/>
    </xf>
    <xf numFmtId="0" fontId="5" fillId="0" borderId="0" xfId="0" applyFont="1" applyAlignment="1">
      <alignment horizontal="center" vertical="center" wrapText="1"/>
    </xf>
    <xf numFmtId="0" fontId="0" fillId="0" borderId="9" xfId="0" applyBorder="1"/>
    <xf numFmtId="0" fontId="0" fillId="0" borderId="6" xfId="0" applyBorder="1"/>
    <xf numFmtId="0" fontId="15" fillId="0" borderId="0" xfId="0" applyFont="1"/>
    <xf numFmtId="0" fontId="0" fillId="6" borderId="0" xfId="0" applyFill="1"/>
    <xf numFmtId="167" fontId="10" fillId="0" borderId="0" xfId="2" applyNumberFormat="1" applyFill="1" applyAlignment="1">
      <alignment horizontal="center"/>
    </xf>
    <xf numFmtId="0" fontId="10" fillId="0" borderId="0" xfId="2" applyFill="1" applyAlignment="1">
      <alignment horizontal="center"/>
    </xf>
    <xf numFmtId="0" fontId="0" fillId="0" borderId="8" xfId="0" applyBorder="1"/>
    <xf numFmtId="0" fontId="11" fillId="0" borderId="0" xfId="0" applyFont="1"/>
    <xf numFmtId="0" fontId="0" fillId="0" borderId="16" xfId="0" applyBorder="1"/>
    <xf numFmtId="0" fontId="6" fillId="0" borderId="8" xfId="0" applyFont="1" applyBorder="1" applyAlignment="1">
      <alignment horizontal="center" vertical="center" wrapText="1"/>
    </xf>
    <xf numFmtId="9" fontId="10" fillId="0" borderId="0" xfId="3" applyFont="1" applyFill="1"/>
    <xf numFmtId="0" fontId="4" fillId="8" borderId="10" xfId="0" applyFont="1" applyFill="1" applyBorder="1" applyAlignment="1">
      <alignment horizontal="right"/>
    </xf>
    <xf numFmtId="49" fontId="0" fillId="0" borderId="0" xfId="0" applyNumberFormat="1"/>
    <xf numFmtId="0" fontId="3" fillId="0" borderId="0" xfId="0" applyFont="1"/>
    <xf numFmtId="0" fontId="7" fillId="2" borderId="9" xfId="0" applyFont="1" applyFill="1" applyBorder="1" applyAlignment="1">
      <alignment horizontal="left" vertical="center" wrapText="1"/>
    </xf>
    <xf numFmtId="0" fontId="6" fillId="0" borderId="7" xfId="0" applyFont="1" applyBorder="1" applyAlignment="1">
      <alignment horizontal="center" vertical="center" wrapText="1"/>
    </xf>
    <xf numFmtId="0" fontId="5" fillId="0" borderId="7" xfId="0" applyFont="1" applyBorder="1" applyAlignment="1">
      <alignment horizontal="center" vertical="center" wrapText="1"/>
    </xf>
    <xf numFmtId="0" fontId="7" fillId="3" borderId="6" xfId="0" applyFont="1" applyFill="1" applyBorder="1" applyAlignment="1">
      <alignment horizontal="left" vertical="center" wrapText="1"/>
    </xf>
    <xf numFmtId="9" fontId="9" fillId="0" borderId="5" xfId="3" applyFont="1" applyFill="1" applyBorder="1" applyAlignment="1">
      <alignment horizontal="center"/>
    </xf>
    <xf numFmtId="9" fontId="9" fillId="0" borderId="4" xfId="3" applyFont="1" applyFill="1" applyBorder="1" applyAlignment="1">
      <alignment horizontal="center"/>
    </xf>
    <xf numFmtId="0" fontId="20" fillId="0" borderId="0" xfId="2" applyFont="1" applyFill="1" applyAlignment="1">
      <alignment horizontal="right"/>
    </xf>
    <xf numFmtId="9" fontId="20" fillId="0" borderId="0" xfId="3" applyFont="1" applyFill="1" applyAlignment="1">
      <alignment horizontal="center"/>
    </xf>
    <xf numFmtId="0" fontId="20" fillId="0" borderId="0" xfId="2" applyFont="1" applyFill="1" applyAlignment="1">
      <alignment horizontal="left"/>
    </xf>
    <xf numFmtId="0" fontId="21" fillId="0" borderId="0" xfId="0" applyFont="1"/>
    <xf numFmtId="9" fontId="21" fillId="0" borderId="0" xfId="0" applyNumberFormat="1" applyFont="1"/>
    <xf numFmtId="0" fontId="21" fillId="0" borderId="29" xfId="0" applyFont="1" applyBorder="1"/>
    <xf numFmtId="0" fontId="21" fillId="0" borderId="30" xfId="0" applyFont="1" applyBorder="1"/>
    <xf numFmtId="165" fontId="21" fillId="0" borderId="0" xfId="1" applyNumberFormat="1" applyFont="1" applyBorder="1"/>
    <xf numFmtId="0" fontId="21" fillId="4" borderId="23" xfId="0" applyFont="1" applyFill="1" applyBorder="1"/>
    <xf numFmtId="0" fontId="21" fillId="4" borderId="19" xfId="0" applyFont="1" applyFill="1" applyBorder="1"/>
    <xf numFmtId="3" fontId="21" fillId="0" borderId="18" xfId="0" applyNumberFormat="1" applyFont="1" applyBorder="1"/>
    <xf numFmtId="0" fontId="21" fillId="4" borderId="0" xfId="0" applyFont="1" applyFill="1"/>
    <xf numFmtId="0" fontId="21" fillId="0" borderId="18" xfId="0" applyFont="1" applyBorder="1"/>
    <xf numFmtId="165" fontId="21" fillId="0" borderId="18" xfId="1" applyNumberFormat="1" applyFont="1" applyBorder="1"/>
    <xf numFmtId="168" fontId="21" fillId="0" borderId="0" xfId="3" applyNumberFormat="1" applyFont="1" applyBorder="1"/>
    <xf numFmtId="168" fontId="21" fillId="0" borderId="18" xfId="3" applyNumberFormat="1" applyFont="1" applyBorder="1"/>
    <xf numFmtId="168" fontId="25" fillId="0" borderId="0" xfId="3" applyNumberFormat="1" applyFont="1" applyBorder="1"/>
    <xf numFmtId="168" fontId="25" fillId="0" borderId="18" xfId="3" applyNumberFormat="1" applyFont="1" applyBorder="1"/>
    <xf numFmtId="9" fontId="25" fillId="0" borderId="0" xfId="3" applyFont="1" applyBorder="1"/>
    <xf numFmtId="9" fontId="25" fillId="0" borderId="18" xfId="3" applyFont="1" applyBorder="1"/>
    <xf numFmtId="9" fontId="23" fillId="0" borderId="0" xfId="3" applyFont="1" applyBorder="1"/>
    <xf numFmtId="9" fontId="23" fillId="0" borderId="18" xfId="3" applyFont="1" applyBorder="1"/>
    <xf numFmtId="9" fontId="25" fillId="4" borderId="19" xfId="3" applyFont="1" applyFill="1" applyBorder="1"/>
    <xf numFmtId="9" fontId="25" fillId="4" borderId="26" xfId="3" applyFont="1" applyFill="1" applyBorder="1"/>
    <xf numFmtId="0" fontId="0" fillId="6" borderId="0" xfId="0" applyFill="1" applyAlignment="1">
      <alignment horizontal="center"/>
    </xf>
    <xf numFmtId="9" fontId="0" fillId="6" borderId="0" xfId="0" applyNumberFormat="1" applyFill="1" applyAlignment="1">
      <alignment horizontal="center"/>
    </xf>
    <xf numFmtId="0" fontId="0" fillId="4" borderId="0" xfId="0" applyFill="1" applyAlignment="1">
      <alignment horizontal="left" vertical="center" wrapText="1" indent="3"/>
    </xf>
    <xf numFmtId="0" fontId="4" fillId="8" borderId="24" xfId="0" applyFont="1" applyFill="1" applyBorder="1" applyAlignment="1">
      <alignment horizontal="center"/>
    </xf>
    <xf numFmtId="0" fontId="4" fillId="8" borderId="20" xfId="0" applyFont="1" applyFill="1" applyBorder="1" applyAlignment="1">
      <alignment horizontal="center"/>
    </xf>
    <xf numFmtId="0" fontId="4" fillId="8" borderId="8" xfId="0" applyFont="1" applyFill="1" applyBorder="1" applyAlignment="1">
      <alignment horizontal="center"/>
    </xf>
    <xf numFmtId="169" fontId="0" fillId="0" borderId="8" xfId="6" applyNumberFormat="1" applyFont="1" applyFill="1" applyBorder="1" applyAlignment="1">
      <alignment horizontal="center"/>
    </xf>
    <xf numFmtId="0" fontId="0" fillId="0" borderId="21" xfId="0" applyBorder="1"/>
    <xf numFmtId="0" fontId="0" fillId="0" borderId="22" xfId="0" applyBorder="1" applyAlignment="1">
      <alignment horizontal="center"/>
    </xf>
    <xf numFmtId="2" fontId="0" fillId="0" borderId="22" xfId="0" applyNumberFormat="1" applyBorder="1" applyAlignment="1">
      <alignment horizontal="center" vertical="center"/>
    </xf>
    <xf numFmtId="2" fontId="0" fillId="0" borderId="20" xfId="0" applyNumberFormat="1" applyBorder="1" applyAlignment="1">
      <alignment horizontal="center" vertical="center"/>
    </xf>
    <xf numFmtId="0" fontId="0" fillId="0" borderId="30" xfId="0" applyBorder="1"/>
    <xf numFmtId="2" fontId="0" fillId="0" borderId="0" xfId="0" applyNumberFormat="1" applyAlignment="1">
      <alignment horizontal="center" vertical="center"/>
    </xf>
    <xf numFmtId="2" fontId="0" fillId="0" borderId="18" xfId="0" applyNumberFormat="1" applyBorder="1" applyAlignment="1">
      <alignment horizontal="center" vertical="center"/>
    </xf>
    <xf numFmtId="0" fontId="0" fillId="0" borderId="23" xfId="0" applyBorder="1"/>
    <xf numFmtId="0" fontId="0" fillId="0" borderId="19" xfId="0" applyBorder="1" applyAlignment="1">
      <alignment horizontal="center"/>
    </xf>
    <xf numFmtId="2" fontId="0" fillId="0" borderId="19" xfId="0" applyNumberFormat="1" applyBorder="1" applyAlignment="1">
      <alignment horizontal="center" vertical="center"/>
    </xf>
    <xf numFmtId="2" fontId="0" fillId="0" borderId="26" xfId="0" applyNumberFormat="1" applyBorder="1" applyAlignment="1">
      <alignment horizontal="center" vertical="center"/>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0" fillId="0" borderId="5" xfId="0" applyBorder="1"/>
    <xf numFmtId="0" fontId="0" fillId="0" borderId="5" xfId="0" applyBorder="1" applyAlignment="1">
      <alignment horizontal="center" vertical="center" wrapText="1"/>
    </xf>
    <xf numFmtId="0" fontId="0" fillId="10" borderId="8" xfId="0" applyFill="1" applyBorder="1" applyAlignment="1">
      <alignment horizontal="center"/>
    </xf>
    <xf numFmtId="0" fontId="0" fillId="10" borderId="7" xfId="0" applyFill="1" applyBorder="1" applyAlignment="1">
      <alignment horizontal="center"/>
    </xf>
    <xf numFmtId="8" fontId="0" fillId="0" borderId="8" xfId="0" applyNumberFormat="1" applyBorder="1" applyAlignment="1">
      <alignment horizontal="center" vertical="center"/>
    </xf>
    <xf numFmtId="8" fontId="0" fillId="0" borderId="7" xfId="0" applyNumberFormat="1" applyBorder="1" applyAlignment="1">
      <alignment horizontal="center" vertical="center"/>
    </xf>
    <xf numFmtId="0" fontId="0" fillId="0" borderId="5" xfId="0" applyBorder="1" applyAlignment="1">
      <alignment horizontal="center" vertical="center"/>
    </xf>
    <xf numFmtId="166" fontId="0" fillId="0" borderId="8" xfId="6" applyNumberFormat="1" applyFont="1" applyBorder="1" applyAlignment="1">
      <alignment horizontal="center" vertical="center"/>
    </xf>
    <xf numFmtId="8" fontId="0" fillId="0" borderId="17" xfId="0" applyNumberFormat="1" applyBorder="1" applyAlignment="1">
      <alignment horizontal="center" vertical="center"/>
    </xf>
    <xf numFmtId="0" fontId="0" fillId="10" borderId="35" xfId="0" applyFill="1" applyBorder="1" applyAlignment="1">
      <alignment horizontal="center"/>
    </xf>
    <xf numFmtId="8" fontId="0" fillId="0" borderId="14" xfId="0" applyNumberFormat="1" applyBorder="1" applyAlignment="1">
      <alignment horizontal="center" vertical="center"/>
    </xf>
    <xf numFmtId="170" fontId="15" fillId="0" borderId="8" xfId="1" applyNumberFormat="1" applyFont="1" applyFill="1" applyBorder="1" applyAlignment="1">
      <alignment horizontal="center"/>
    </xf>
    <xf numFmtId="0" fontId="0" fillId="0" borderId="7" xfId="0" applyBorder="1"/>
    <xf numFmtId="0" fontId="29" fillId="0" borderId="37" xfId="11"/>
    <xf numFmtId="0" fontId="28" fillId="0" borderId="36" xfId="10"/>
    <xf numFmtId="0" fontId="30" fillId="0" borderId="0" xfId="12" applyFill="1"/>
    <xf numFmtId="0" fontId="27" fillId="18" borderId="0" xfId="13"/>
    <xf numFmtId="172" fontId="0" fillId="6" borderId="0" xfId="0" applyNumberFormat="1" applyFill="1" applyAlignment="1">
      <alignment horizontal="center"/>
    </xf>
    <xf numFmtId="169" fontId="0" fillId="0" borderId="0" xfId="6" applyNumberFormat="1" applyFont="1" applyAlignment="1">
      <alignment horizontal="center"/>
    </xf>
    <xf numFmtId="10" fontId="0" fillId="6" borderId="0" xfId="0" applyNumberFormat="1" applyFill="1" applyAlignment="1">
      <alignment horizontal="center"/>
    </xf>
    <xf numFmtId="0" fontId="0" fillId="0" borderId="0" xfId="0" applyAlignment="1">
      <alignment vertical="center"/>
    </xf>
    <xf numFmtId="173" fontId="0" fillId="6" borderId="0" xfId="0" applyNumberFormat="1" applyFill="1"/>
    <xf numFmtId="174" fontId="0" fillId="6" borderId="0" xfId="0" applyNumberFormat="1" applyFill="1" applyAlignment="1">
      <alignment horizontal="center" vertical="center"/>
    </xf>
    <xf numFmtId="0" fontId="30" fillId="0" borderId="0" xfId="12"/>
    <xf numFmtId="49" fontId="0" fillId="0" borderId="0" xfId="0" applyNumberFormat="1" applyAlignment="1">
      <alignment horizontal="left"/>
    </xf>
    <xf numFmtId="49" fontId="11" fillId="0" borderId="0" xfId="0" applyNumberFormat="1" applyFont="1" applyAlignment="1">
      <alignment horizontal="left" vertical="center" wrapText="1"/>
    </xf>
    <xf numFmtId="164" fontId="15" fillId="0" borderId="0" xfId="1" applyFont="1" applyFill="1" applyBorder="1" applyAlignment="1"/>
    <xf numFmtId="170" fontId="15" fillId="0" borderId="7" xfId="1" applyNumberFormat="1" applyFont="1" applyFill="1" applyBorder="1" applyAlignment="1">
      <alignment horizontal="center"/>
    </xf>
    <xf numFmtId="49" fontId="30" fillId="4" borderId="32" xfId="12" applyNumberFormat="1" applyFill="1" applyBorder="1" applyAlignment="1">
      <alignment horizontal="left" vertical="center"/>
    </xf>
    <xf numFmtId="49" fontId="30" fillId="9" borderId="32" xfId="12" applyNumberFormat="1" applyFill="1" applyBorder="1" applyAlignment="1">
      <alignment horizontal="left" vertical="center"/>
    </xf>
    <xf numFmtId="49" fontId="30" fillId="0" borderId="32" xfId="12" applyNumberFormat="1" applyFill="1" applyBorder="1" applyAlignment="1">
      <alignment horizontal="left" vertical="center"/>
    </xf>
    <xf numFmtId="0" fontId="30" fillId="0" borderId="0" xfId="12" applyBorder="1" applyAlignment="1"/>
    <xf numFmtId="0" fontId="21" fillId="0" borderId="8" xfId="0" applyFont="1" applyBorder="1"/>
    <xf numFmtId="0" fontId="22" fillId="0" borderId="8" xfId="0" applyFont="1" applyBorder="1" applyAlignment="1">
      <alignment horizontal="right"/>
    </xf>
    <xf numFmtId="0" fontId="22" fillId="0" borderId="8" xfId="0" applyFont="1" applyBorder="1"/>
    <xf numFmtId="0" fontId="21" fillId="0" borderId="8" xfId="0" applyFont="1" applyBorder="1" applyAlignment="1">
      <alignment horizontal="left" indent="3"/>
    </xf>
    <xf numFmtId="0" fontId="24" fillId="0" borderId="8" xfId="0" applyFont="1" applyBorder="1"/>
    <xf numFmtId="0" fontId="22" fillId="0" borderId="5" xfId="0" applyFont="1" applyBorder="1"/>
    <xf numFmtId="0" fontId="21" fillId="0" borderId="30" xfId="0" applyFont="1" applyBorder="1" applyAlignment="1">
      <alignment vertical="center"/>
    </xf>
    <xf numFmtId="0" fontId="21" fillId="0" borderId="9" xfId="0" applyFont="1" applyBorder="1"/>
    <xf numFmtId="0" fontId="22" fillId="0" borderId="24" xfId="0" applyFont="1" applyBorder="1" applyAlignment="1">
      <alignment horizontal="center" vertical="center"/>
    </xf>
    <xf numFmtId="0" fontId="22" fillId="0" borderId="25" xfId="0" applyFont="1" applyBorder="1" applyAlignment="1">
      <alignment horizontal="center" vertical="center"/>
    </xf>
    <xf numFmtId="170" fontId="3" fillId="0" borderId="8" xfId="1" applyNumberFormat="1" applyFont="1" applyFill="1" applyBorder="1" applyAlignment="1">
      <alignment horizontal="center"/>
    </xf>
    <xf numFmtId="170" fontId="15" fillId="0" borderId="5" xfId="1" applyNumberFormat="1" applyFont="1" applyFill="1" applyBorder="1" applyAlignment="1">
      <alignment horizontal="center"/>
    </xf>
    <xf numFmtId="170" fontId="15" fillId="0" borderId="4" xfId="1" applyNumberFormat="1" applyFont="1" applyFill="1" applyBorder="1" applyAlignment="1">
      <alignment horizontal="center"/>
    </xf>
    <xf numFmtId="170" fontId="3" fillId="0" borderId="7" xfId="1" applyNumberFormat="1" applyFont="1" applyFill="1" applyBorder="1" applyAlignment="1">
      <alignment horizontal="center"/>
    </xf>
    <xf numFmtId="170" fontId="16" fillId="0" borderId="8" xfId="1" applyNumberFormat="1" applyFont="1" applyFill="1" applyBorder="1" applyAlignment="1">
      <alignment horizontal="center"/>
    </xf>
    <xf numFmtId="0" fontId="1" fillId="21" borderId="35" xfId="16" applyBorder="1" applyAlignment="1">
      <alignment horizontal="center"/>
    </xf>
    <xf numFmtId="0" fontId="1" fillId="21" borderId="41" xfId="16" applyBorder="1" applyAlignment="1">
      <alignment horizontal="center"/>
    </xf>
    <xf numFmtId="0" fontId="22" fillId="0" borderId="9" xfId="0" applyFont="1" applyBorder="1" applyAlignment="1">
      <alignment horizontal="right"/>
    </xf>
    <xf numFmtId="0" fontId="22" fillId="10" borderId="9" xfId="0" applyFont="1" applyFill="1" applyBorder="1"/>
    <xf numFmtId="0" fontId="24" fillId="0" borderId="9" xfId="0" applyFont="1" applyBorder="1"/>
    <xf numFmtId="0" fontId="4" fillId="3" borderId="8" xfId="0" applyFont="1" applyFill="1" applyBorder="1" applyAlignment="1">
      <alignment horizontal="center"/>
    </xf>
    <xf numFmtId="0" fontId="27" fillId="20" borderId="29" xfId="15" applyBorder="1"/>
    <xf numFmtId="169" fontId="27" fillId="20" borderId="29" xfId="15" applyNumberFormat="1" applyBorder="1" applyAlignment="1">
      <alignment horizontal="center"/>
    </xf>
    <xf numFmtId="166" fontId="0" fillId="0" borderId="16" xfId="6" applyNumberFormat="1" applyFont="1" applyBorder="1" applyAlignment="1">
      <alignment horizontal="center" vertical="center"/>
    </xf>
    <xf numFmtId="8" fontId="0" fillId="0" borderId="31" xfId="0" applyNumberFormat="1" applyBorder="1" applyAlignment="1">
      <alignment horizontal="center" vertical="center"/>
    </xf>
    <xf numFmtId="9" fontId="0" fillId="6" borderId="0" xfId="0" applyNumberFormat="1" applyFill="1"/>
    <xf numFmtId="169" fontId="16" fillId="0" borderId="6" xfId="0" applyNumberFormat="1" applyFont="1" applyBorder="1" applyAlignment="1">
      <alignment horizontal="center"/>
    </xf>
    <xf numFmtId="169" fontId="16" fillId="0" borderId="5" xfId="0" applyNumberFormat="1" applyFont="1" applyBorder="1" applyAlignment="1">
      <alignment horizontal="center"/>
    </xf>
    <xf numFmtId="169" fontId="9" fillId="0" borderId="0" xfId="0" applyNumberFormat="1" applyFont="1" applyAlignment="1">
      <alignment horizontal="center"/>
    </xf>
    <xf numFmtId="0" fontId="32" fillId="11" borderId="21" xfId="0" applyFont="1" applyFill="1" applyBorder="1" applyAlignment="1">
      <alignment horizontal="centerContinuous"/>
    </xf>
    <xf numFmtId="0" fontId="32" fillId="11" borderId="22" xfId="0" applyFont="1" applyFill="1" applyBorder="1" applyAlignment="1">
      <alignment horizontal="centerContinuous"/>
    </xf>
    <xf numFmtId="0" fontId="32" fillId="11" borderId="20" xfId="0" applyFont="1" applyFill="1" applyBorder="1" applyAlignment="1">
      <alignment horizontal="centerContinuous"/>
    </xf>
    <xf numFmtId="0" fontId="34" fillId="13" borderId="24" xfId="7" applyFont="1" applyBorder="1" applyAlignment="1">
      <alignment horizontal="centerContinuous"/>
    </xf>
    <xf numFmtId="0" fontId="34" fillId="13" borderId="25" xfId="7" applyFont="1" applyBorder="1" applyAlignment="1">
      <alignment horizontal="centerContinuous"/>
    </xf>
    <xf numFmtId="0" fontId="34" fillId="14" borderId="10" xfId="8" applyFont="1" applyBorder="1" applyAlignment="1">
      <alignment horizontal="centerContinuous"/>
    </xf>
    <xf numFmtId="0" fontId="34" fillId="14" borderId="24" xfId="8" applyFont="1" applyBorder="1" applyAlignment="1">
      <alignment horizontal="centerContinuous"/>
    </xf>
    <xf numFmtId="0" fontId="34" fillId="14" borderId="25" xfId="8" applyFont="1" applyBorder="1" applyAlignment="1">
      <alignment horizontal="centerContinuous"/>
    </xf>
    <xf numFmtId="0" fontId="34" fillId="15" borderId="9" xfId="9" applyFont="1" applyBorder="1" applyAlignment="1">
      <alignment horizontal="centerContinuous"/>
    </xf>
    <xf numFmtId="0" fontId="34" fillId="15" borderId="8" xfId="9" applyFont="1" applyBorder="1" applyAlignment="1">
      <alignment horizontal="centerContinuous"/>
    </xf>
    <xf numFmtId="0" fontId="34" fillId="15" borderId="7" xfId="9" applyFont="1" applyBorder="1" applyAlignment="1">
      <alignment horizontal="centerContinuous"/>
    </xf>
    <xf numFmtId="0" fontId="34" fillId="13" borderId="9" xfId="7" applyFont="1" applyBorder="1" applyAlignment="1">
      <alignment horizontal="centerContinuous"/>
    </xf>
    <xf numFmtId="0" fontId="34" fillId="13" borderId="8" xfId="7" applyFont="1" applyBorder="1" applyAlignment="1">
      <alignment horizontal="centerContinuous"/>
    </xf>
    <xf numFmtId="0" fontId="34" fillId="13" borderId="7" xfId="7" applyFont="1" applyBorder="1" applyAlignment="1">
      <alignment horizontal="centerContinuous"/>
    </xf>
    <xf numFmtId="0" fontId="34" fillId="20" borderId="38" xfId="15" applyFont="1" applyBorder="1" applyAlignment="1">
      <alignment horizontal="centerContinuous"/>
    </xf>
    <xf numFmtId="0" fontId="34" fillId="20" borderId="39" xfId="15" applyFont="1" applyBorder="1" applyAlignment="1">
      <alignment horizontal="centerContinuous"/>
    </xf>
    <xf numFmtId="0" fontId="34" fillId="20" borderId="40" xfId="15" applyFont="1" applyBorder="1" applyAlignment="1">
      <alignment horizontal="centerContinuous"/>
    </xf>
    <xf numFmtId="0" fontId="36" fillId="0" borderId="0" xfId="18" applyFill="1"/>
    <xf numFmtId="0" fontId="34" fillId="13" borderId="17" xfId="7" applyFont="1" applyBorder="1" applyAlignment="1">
      <alignment horizontal="centerContinuous"/>
    </xf>
    <xf numFmtId="0" fontId="21" fillId="0" borderId="17" xfId="0" applyFont="1" applyBorder="1"/>
    <xf numFmtId="0" fontId="34" fillId="14" borderId="44" xfId="8" applyFont="1" applyBorder="1" applyAlignment="1">
      <alignment horizontal="centerContinuous"/>
    </xf>
    <xf numFmtId="0" fontId="34" fillId="15" borderId="17" xfId="9" applyFont="1" applyBorder="1" applyAlignment="1">
      <alignment horizontal="centerContinuous"/>
    </xf>
    <xf numFmtId="0" fontId="22" fillId="10" borderId="17" xfId="0" applyFont="1" applyFill="1" applyBorder="1"/>
    <xf numFmtId="170" fontId="16" fillId="0" borderId="7" xfId="1" applyNumberFormat="1" applyFont="1" applyFill="1" applyBorder="1" applyAlignment="1">
      <alignment horizontal="center"/>
    </xf>
    <xf numFmtId="0" fontId="0" fillId="0" borderId="19" xfId="0" applyBorder="1"/>
    <xf numFmtId="0" fontId="30" fillId="0" borderId="19" xfId="12" applyBorder="1" applyAlignment="1">
      <alignment horizontal="center"/>
    </xf>
    <xf numFmtId="0" fontId="0" fillId="0" borderId="26" xfId="0" applyBorder="1"/>
    <xf numFmtId="170" fontId="15" fillId="24" borderId="8" xfId="1" applyNumberFormat="1" applyFont="1" applyFill="1" applyBorder="1" applyAlignment="1">
      <alignment horizontal="center"/>
    </xf>
    <xf numFmtId="170" fontId="35" fillId="25" borderId="43" xfId="17" applyNumberFormat="1" applyFill="1" applyAlignment="1">
      <alignment horizontal="center"/>
    </xf>
    <xf numFmtId="170" fontId="35" fillId="25" borderId="45" xfId="17" applyNumberFormat="1" applyFill="1" applyBorder="1" applyAlignment="1">
      <alignment horizontal="center"/>
    </xf>
    <xf numFmtId="0" fontId="4" fillId="0" borderId="0" xfId="0" applyFont="1"/>
    <xf numFmtId="170" fontId="37" fillId="22" borderId="43" xfId="17" applyNumberFormat="1" applyFont="1" applyAlignment="1">
      <alignment horizontal="center"/>
    </xf>
    <xf numFmtId="0" fontId="15" fillId="0" borderId="1" xfId="4" applyFont="1" applyFill="1" applyBorder="1" applyAlignment="1">
      <alignment horizontal="center" vertical="center" wrapText="1"/>
    </xf>
    <xf numFmtId="2" fontId="15" fillId="0" borderId="20" xfId="4" applyNumberFormat="1" applyFont="1" applyFill="1" applyBorder="1" applyAlignment="1">
      <alignment horizontal="center" vertical="center"/>
    </xf>
    <xf numFmtId="2" fontId="15" fillId="0" borderId="18" xfId="4" applyNumberFormat="1" applyFont="1" applyFill="1" applyBorder="1" applyAlignment="1">
      <alignment horizontal="center" vertical="center"/>
    </xf>
    <xf numFmtId="2" fontId="15" fillId="0" borderId="26" xfId="4" applyNumberFormat="1" applyFont="1" applyFill="1" applyBorder="1" applyAlignment="1">
      <alignment horizontal="center" vertical="center"/>
    </xf>
    <xf numFmtId="0" fontId="22" fillId="0" borderId="8" xfId="0" applyFont="1" applyBorder="1" applyAlignment="1">
      <alignment horizontal="left" indent="1"/>
    </xf>
    <xf numFmtId="173" fontId="0" fillId="0" borderId="0" xfId="0" applyNumberFormat="1"/>
    <xf numFmtId="0" fontId="0" fillId="0" borderId="0" xfId="0" applyAlignment="1">
      <alignment horizontal="left" wrapText="1"/>
    </xf>
    <xf numFmtId="9" fontId="0" fillId="6" borderId="0" xfId="3" applyFont="1" applyFill="1" applyAlignment="1">
      <alignment horizontal="center" vertical="center"/>
    </xf>
    <xf numFmtId="0" fontId="12" fillId="0" borderId="21" xfId="0" applyFont="1" applyBorder="1" applyAlignment="1">
      <alignment horizontal="center"/>
    </xf>
    <xf numFmtId="1" fontId="15" fillId="0" borderId="8" xfId="1" applyNumberFormat="1" applyFont="1" applyFill="1" applyBorder="1" applyAlignment="1">
      <alignment horizontal="center"/>
    </xf>
    <xf numFmtId="9" fontId="0" fillId="0" borderId="0" xfId="3" applyFont="1" applyFill="1" applyAlignment="1">
      <alignment horizontal="center" vertical="center"/>
    </xf>
    <xf numFmtId="0" fontId="0" fillId="0" borderId="0" xfId="0" applyAlignment="1">
      <alignment wrapText="1"/>
    </xf>
    <xf numFmtId="0" fontId="4" fillId="4" borderId="21" xfId="0" applyFont="1" applyFill="1" applyBorder="1" applyAlignment="1">
      <alignment horizontal="center" vertical="center" wrapText="1"/>
    </xf>
    <xf numFmtId="0" fontId="0" fillId="0" borderId="46" xfId="0" applyBorder="1" applyAlignment="1">
      <alignment horizontal="center"/>
    </xf>
    <xf numFmtId="0" fontId="0" fillId="0" borderId="47" xfId="0" applyBorder="1" applyAlignment="1">
      <alignment horizontal="center"/>
    </xf>
    <xf numFmtId="0" fontId="0" fillId="4" borderId="9" xfId="0" applyFill="1" applyBorder="1"/>
    <xf numFmtId="169" fontId="2" fillId="12" borderId="12" xfId="1" applyNumberFormat="1" applyFont="1" applyFill="1" applyBorder="1" applyAlignment="1">
      <alignment horizontal="center" vertical="center"/>
    </xf>
    <xf numFmtId="49" fontId="19" fillId="3" borderId="28" xfId="0" applyNumberFormat="1" applyFont="1" applyFill="1" applyBorder="1" applyAlignment="1">
      <alignment horizontal="center" vertical="center" wrapText="1"/>
    </xf>
    <xf numFmtId="175" fontId="38" fillId="0" borderId="12" xfId="1" applyNumberFormat="1" applyFont="1" applyFill="1" applyBorder="1" applyAlignment="1">
      <alignment horizontal="center" vertical="center"/>
    </xf>
    <xf numFmtId="170" fontId="2" fillId="12" borderId="27" xfId="1" applyNumberFormat="1" applyFont="1" applyFill="1" applyBorder="1" applyAlignment="1">
      <alignment horizontal="center" vertical="center"/>
    </xf>
    <xf numFmtId="0" fontId="0" fillId="0" borderId="0" xfId="13" applyFont="1" applyFill="1" applyBorder="1"/>
    <xf numFmtId="169" fontId="4" fillId="16" borderId="8" xfId="1" applyNumberFormat="1" applyFont="1" applyFill="1" applyBorder="1" applyAlignment="1">
      <alignment horizontal="center"/>
    </xf>
    <xf numFmtId="169" fontId="4" fillId="4" borderId="8" xfId="1" applyNumberFormat="1" applyFont="1" applyFill="1" applyBorder="1" applyAlignment="1">
      <alignment horizontal="center"/>
    </xf>
    <xf numFmtId="169" fontId="0" fillId="4" borderId="8" xfId="1" applyNumberFormat="1" applyFont="1" applyFill="1" applyBorder="1" applyAlignment="1">
      <alignment horizontal="center"/>
    </xf>
    <xf numFmtId="169" fontId="4" fillId="3" borderId="8" xfId="1" applyNumberFormat="1" applyFont="1" applyFill="1" applyBorder="1" applyAlignment="1">
      <alignment horizontal="center"/>
    </xf>
    <xf numFmtId="169" fontId="0" fillId="4" borderId="8" xfId="0" applyNumberFormat="1" applyFill="1" applyBorder="1" applyAlignment="1">
      <alignment horizontal="center"/>
    </xf>
    <xf numFmtId="169" fontId="0" fillId="0" borderId="8" xfId="0" applyNumberFormat="1" applyBorder="1" applyAlignment="1">
      <alignment horizontal="center"/>
    </xf>
    <xf numFmtId="169" fontId="0" fillId="0" borderId="8" xfId="1" applyNumberFormat="1" applyFont="1" applyFill="1" applyBorder="1" applyAlignment="1">
      <alignment horizontal="center"/>
    </xf>
    <xf numFmtId="169" fontId="4" fillId="0" borderId="8" xfId="1" applyNumberFormat="1" applyFont="1" applyFill="1" applyBorder="1" applyAlignment="1">
      <alignment horizontal="center"/>
    </xf>
    <xf numFmtId="169" fontId="0" fillId="0" borderId="8" xfId="13" applyNumberFormat="1" applyFont="1" applyFill="1" applyBorder="1" applyAlignment="1">
      <alignment horizontal="center"/>
    </xf>
    <xf numFmtId="169" fontId="4" fillId="3" borderId="8" xfId="0" applyNumberFormat="1" applyFont="1" applyFill="1" applyBorder="1" applyAlignment="1">
      <alignment horizontal="center"/>
    </xf>
    <xf numFmtId="0" fontId="30" fillId="0" borderId="0" xfId="12" quotePrefix="1"/>
    <xf numFmtId="0" fontId="4" fillId="0" borderId="0" xfId="0" applyFont="1" applyAlignment="1">
      <alignment horizontal="right"/>
    </xf>
    <xf numFmtId="0" fontId="4" fillId="8" borderId="7" xfId="0" applyFont="1" applyFill="1" applyBorder="1" applyAlignment="1">
      <alignment horizontal="center"/>
    </xf>
    <xf numFmtId="0" fontId="4" fillId="8" borderId="12" xfId="0" applyFont="1" applyFill="1" applyBorder="1"/>
    <xf numFmtId="0" fontId="0" fillId="0" borderId="12" xfId="0" applyBorder="1"/>
    <xf numFmtId="0" fontId="0" fillId="0" borderId="42" xfId="0" applyBorder="1"/>
    <xf numFmtId="0" fontId="4" fillId="8" borderId="9" xfId="0" applyFont="1" applyFill="1" applyBorder="1" applyAlignment="1">
      <alignment horizontal="center"/>
    </xf>
    <xf numFmtId="0" fontId="4" fillId="8" borderId="17" xfId="0" applyFont="1" applyFill="1" applyBorder="1" applyAlignment="1">
      <alignment horizontal="center"/>
    </xf>
    <xf numFmtId="0" fontId="40" fillId="0" borderId="0" xfId="0" applyFont="1"/>
    <xf numFmtId="176" fontId="27" fillId="18" borderId="0" xfId="13" applyNumberFormat="1" applyAlignment="1">
      <alignment horizontal="center"/>
    </xf>
    <xf numFmtId="9" fontId="4" fillId="0" borderId="0" xfId="0" applyNumberFormat="1" applyFont="1" applyAlignment="1">
      <alignment horizontal="center"/>
    </xf>
    <xf numFmtId="0" fontId="6" fillId="6" borderId="8" xfId="0" applyFont="1" applyFill="1" applyBorder="1" applyAlignment="1">
      <alignment horizontal="center" vertical="center" wrapText="1"/>
    </xf>
    <xf numFmtId="0" fontId="28" fillId="6" borderId="36" xfId="10" applyFill="1"/>
    <xf numFmtId="0" fontId="41" fillId="0" borderId="0" xfId="12" applyFont="1" applyFill="1"/>
    <xf numFmtId="171" fontId="0" fillId="0" borderId="0" xfId="0" applyNumberFormat="1" applyAlignment="1">
      <alignment horizontal="center"/>
    </xf>
    <xf numFmtId="169" fontId="4" fillId="0" borderId="0" xfId="0" applyNumberFormat="1" applyFont="1" applyAlignment="1">
      <alignment horizontal="center"/>
    </xf>
    <xf numFmtId="49" fontId="4" fillId="3" borderId="48" xfId="0" applyNumberFormat="1" applyFont="1" applyFill="1" applyBorder="1" applyAlignment="1">
      <alignment horizontal="center" vertical="center"/>
    </xf>
    <xf numFmtId="173" fontId="0" fillId="6" borderId="32" xfId="0" applyNumberFormat="1" applyFill="1" applyBorder="1" applyAlignment="1">
      <alignment horizontal="center"/>
    </xf>
    <xf numFmtId="0" fontId="30" fillId="4" borderId="32" xfId="12" applyFill="1" applyBorder="1"/>
    <xf numFmtId="0" fontId="12" fillId="0" borderId="12" xfId="0" applyFont="1" applyBorder="1" applyAlignment="1">
      <alignment horizontal="right" vertical="center" wrapText="1"/>
    </xf>
    <xf numFmtId="0" fontId="12" fillId="0" borderId="51" xfId="0" applyFont="1" applyBorder="1" applyAlignment="1">
      <alignment horizontal="right" vertical="center" wrapText="1"/>
    </xf>
    <xf numFmtId="0" fontId="11" fillId="6" borderId="0" xfId="0" applyFont="1" applyFill="1" applyAlignment="1">
      <alignment horizontal="center"/>
    </xf>
    <xf numFmtId="176" fontId="27" fillId="18" borderId="31" xfId="13" applyNumberFormat="1" applyBorder="1" applyAlignment="1">
      <alignment horizontal="center"/>
    </xf>
    <xf numFmtId="0" fontId="0" fillId="0" borderId="38" xfId="0" applyBorder="1" applyAlignment="1">
      <alignment horizontal="center"/>
    </xf>
    <xf numFmtId="0" fontId="0" fillId="0" borderId="12" xfId="0" applyBorder="1" applyAlignment="1">
      <alignment horizontal="center"/>
    </xf>
    <xf numFmtId="173" fontId="0" fillId="0" borderId="42" xfId="0" applyNumberFormat="1" applyBorder="1" applyAlignment="1">
      <alignment horizontal="center"/>
    </xf>
    <xf numFmtId="169" fontId="0" fillId="0" borderId="52" xfId="6" applyNumberFormat="1" applyFont="1" applyBorder="1" applyAlignment="1">
      <alignment horizontal="center"/>
    </xf>
    <xf numFmtId="169" fontId="0" fillId="0" borderId="53" xfId="6" applyNumberFormat="1" applyFont="1" applyBorder="1" applyAlignment="1">
      <alignment horizontal="center"/>
    </xf>
    <xf numFmtId="0" fontId="0" fillId="0" borderId="49" xfId="0" applyBorder="1" applyAlignment="1">
      <alignment horizontal="center"/>
    </xf>
    <xf numFmtId="0" fontId="0" fillId="0" borderId="32" xfId="0" applyBorder="1" applyAlignment="1">
      <alignment horizontal="center"/>
    </xf>
    <xf numFmtId="0" fontId="0" fillId="0" borderId="50" xfId="0" applyBorder="1" applyAlignment="1">
      <alignment horizontal="center"/>
    </xf>
    <xf numFmtId="0" fontId="0" fillId="0" borderId="21" xfId="0" applyBorder="1" applyAlignment="1">
      <alignment horizontal="center"/>
    </xf>
    <xf numFmtId="0" fontId="0" fillId="0" borderId="28" xfId="0" applyBorder="1" applyAlignment="1">
      <alignment horizontal="center"/>
    </xf>
    <xf numFmtId="0" fontId="0" fillId="0" borderId="34" xfId="0" applyBorder="1" applyAlignment="1">
      <alignment horizontal="center"/>
    </xf>
    <xf numFmtId="0" fontId="0" fillId="0" borderId="33" xfId="0" applyBorder="1" applyAlignment="1">
      <alignment horizontal="center"/>
    </xf>
    <xf numFmtId="169" fontId="0" fillId="0" borderId="11" xfId="6" applyNumberFormat="1" applyFont="1" applyBorder="1" applyAlignment="1">
      <alignment horizontal="center"/>
    </xf>
    <xf numFmtId="169" fontId="0" fillId="0" borderId="39" xfId="6" applyNumberFormat="1" applyFont="1" applyBorder="1" applyAlignment="1">
      <alignment horizontal="center"/>
    </xf>
    <xf numFmtId="0" fontId="0" fillId="0" borderId="42" xfId="0" applyBorder="1" applyAlignment="1">
      <alignment horizontal="center"/>
    </xf>
    <xf numFmtId="0" fontId="0" fillId="0" borderId="54" xfId="0" applyBorder="1" applyAlignment="1">
      <alignment horizontal="center"/>
    </xf>
    <xf numFmtId="0" fontId="0" fillId="0" borderId="15" xfId="0" applyBorder="1" applyAlignment="1">
      <alignment horizontal="center"/>
    </xf>
    <xf numFmtId="169" fontId="0" fillId="0" borderId="55" xfId="6" applyNumberFormat="1" applyFont="1" applyBorder="1" applyAlignment="1">
      <alignment horizontal="center"/>
    </xf>
    <xf numFmtId="9" fontId="9" fillId="0" borderId="0" xfId="3" applyFont="1" applyFill="1" applyBorder="1" applyAlignment="1">
      <alignment horizontal="center"/>
    </xf>
    <xf numFmtId="49" fontId="14" fillId="0" borderId="0" xfId="0" applyNumberFormat="1" applyFont="1"/>
    <xf numFmtId="49" fontId="30" fillId="0" borderId="0" xfId="12" applyNumberFormat="1" applyFill="1" applyBorder="1" applyAlignment="1">
      <alignment horizontal="left" vertical="center"/>
    </xf>
    <xf numFmtId="9" fontId="9" fillId="6" borderId="0" xfId="3" applyFont="1" applyFill="1" applyBorder="1" applyAlignment="1">
      <alignment horizontal="center"/>
    </xf>
    <xf numFmtId="49" fontId="4" fillId="3" borderId="21" xfId="0" applyNumberFormat="1" applyFont="1" applyFill="1" applyBorder="1" applyAlignment="1">
      <alignment horizontal="left" vertical="center"/>
    </xf>
    <xf numFmtId="49" fontId="4" fillId="3" borderId="28" xfId="0" applyNumberFormat="1" applyFont="1" applyFill="1" applyBorder="1" applyAlignment="1">
      <alignment horizontal="center" vertical="center"/>
    </xf>
    <xf numFmtId="169" fontId="15" fillId="6" borderId="8" xfId="6" applyNumberFormat="1" applyFont="1" applyFill="1" applyBorder="1" applyAlignment="1">
      <alignment horizontal="center" vertical="center"/>
    </xf>
    <xf numFmtId="9" fontId="0" fillId="0" borderId="8" xfId="0" applyNumberFormat="1" applyBorder="1" applyAlignment="1">
      <alignment horizontal="center"/>
    </xf>
    <xf numFmtId="0" fontId="0" fillId="4" borderId="10" xfId="0" applyFill="1" applyBorder="1"/>
    <xf numFmtId="173" fontId="0" fillId="0" borderId="24" xfId="0" applyNumberFormat="1" applyBorder="1" applyAlignment="1">
      <alignment horizontal="center"/>
    </xf>
    <xf numFmtId="0" fontId="30" fillId="4" borderId="7" xfId="12" applyFill="1" applyBorder="1"/>
    <xf numFmtId="0" fontId="30" fillId="4" borderId="4" xfId="12" applyFill="1" applyBorder="1"/>
    <xf numFmtId="169" fontId="0" fillId="6" borderId="24" xfId="6" applyNumberFormat="1" applyFont="1" applyFill="1" applyBorder="1" applyAlignment="1">
      <alignment horizontal="center"/>
    </xf>
    <xf numFmtId="169" fontId="15" fillId="6" borderId="5" xfId="6" applyNumberFormat="1" applyFont="1" applyFill="1" applyBorder="1" applyAlignment="1">
      <alignment horizontal="center" vertical="center"/>
    </xf>
    <xf numFmtId="175" fontId="4" fillId="26" borderId="0" xfId="0" applyNumberFormat="1" applyFont="1" applyFill="1" applyAlignment="1">
      <alignment horizontal="center"/>
    </xf>
    <xf numFmtId="0" fontId="0" fillId="9" borderId="32" xfId="0" applyFill="1" applyBorder="1"/>
    <xf numFmtId="0" fontId="30" fillId="0" borderId="50" xfId="12" applyBorder="1" applyAlignment="1">
      <alignment vertical="center"/>
    </xf>
    <xf numFmtId="0" fontId="12" fillId="0" borderId="0" xfId="0" applyFont="1"/>
    <xf numFmtId="2" fontId="42" fillId="4" borderId="32" xfId="12" applyNumberFormat="1" applyFont="1" applyFill="1" applyBorder="1" applyAlignment="1">
      <alignment horizontal="left" vertical="center"/>
    </xf>
    <xf numFmtId="171" fontId="0" fillId="6" borderId="9" xfId="0" applyNumberFormat="1" applyFill="1" applyBorder="1" applyAlignment="1">
      <alignment horizontal="center"/>
    </xf>
    <xf numFmtId="171" fontId="0" fillId="6" borderId="8" xfId="0" applyNumberFormat="1" applyFill="1" applyBorder="1" applyAlignment="1">
      <alignment horizontal="center"/>
    </xf>
    <xf numFmtId="171" fontId="0" fillId="6" borderId="8" xfId="0" applyNumberFormat="1" applyFill="1" applyBorder="1"/>
    <xf numFmtId="171" fontId="0" fillId="6" borderId="8" xfId="6" applyNumberFormat="1" applyFont="1" applyFill="1" applyBorder="1" applyAlignment="1">
      <alignment horizontal="center"/>
    </xf>
    <xf numFmtId="171" fontId="0" fillId="6" borderId="5" xfId="0" applyNumberFormat="1" applyFill="1" applyBorder="1"/>
    <xf numFmtId="171" fontId="0" fillId="6" borderId="17" xfId="0" applyNumberFormat="1" applyFill="1" applyBorder="1" applyAlignment="1">
      <alignment horizontal="center"/>
    </xf>
    <xf numFmtId="171" fontId="0" fillId="6" borderId="5" xfId="0" applyNumberFormat="1" applyFill="1" applyBorder="1" applyAlignment="1">
      <alignment horizontal="center"/>
    </xf>
    <xf numFmtId="0" fontId="15" fillId="3" borderId="21" xfId="4" applyFont="1" applyFill="1" applyBorder="1" applyAlignment="1"/>
    <xf numFmtId="0" fontId="15" fillId="3" borderId="22" xfId="4" applyFont="1" applyFill="1" applyBorder="1" applyAlignment="1"/>
    <xf numFmtId="0" fontId="15" fillId="0" borderId="16" xfId="0" applyFont="1" applyBorder="1"/>
    <xf numFmtId="169" fontId="4" fillId="10" borderId="1" xfId="6" applyNumberFormat="1" applyFont="1" applyFill="1" applyBorder="1" applyAlignment="1">
      <alignment horizontal="center"/>
    </xf>
    <xf numFmtId="0" fontId="15" fillId="0" borderId="32" xfId="0" applyFont="1" applyBorder="1" applyAlignment="1">
      <alignment horizontal="center"/>
    </xf>
    <xf numFmtId="0" fontId="15" fillId="0" borderId="32" xfId="2" applyNumberFormat="1" applyFont="1" applyFill="1" applyBorder="1" applyAlignment="1">
      <alignment horizontal="center"/>
    </xf>
    <xf numFmtId="9" fontId="15" fillId="6" borderId="9" xfId="3" applyFont="1" applyFill="1" applyBorder="1" applyAlignment="1">
      <alignment horizontal="center"/>
    </xf>
    <xf numFmtId="0" fontId="4" fillId="8" borderId="6" xfId="0" applyFont="1" applyFill="1" applyBorder="1" applyAlignment="1">
      <alignment horizontal="center" wrapText="1"/>
    </xf>
    <xf numFmtId="9" fontId="4" fillId="0" borderId="0" xfId="3" applyFont="1" applyFill="1" applyAlignment="1">
      <alignment horizontal="center"/>
    </xf>
    <xf numFmtId="9" fontId="4" fillId="6" borderId="0" xfId="0" applyNumberFormat="1" applyFont="1" applyFill="1" applyAlignment="1">
      <alignment horizontal="center"/>
    </xf>
    <xf numFmtId="9" fontId="15" fillId="6" borderId="13" xfId="3" applyFont="1" applyFill="1" applyBorder="1" applyAlignment="1">
      <alignment horizontal="center"/>
    </xf>
    <xf numFmtId="0" fontId="15" fillId="0" borderId="60" xfId="0" applyFont="1" applyBorder="1"/>
    <xf numFmtId="0" fontId="15" fillId="0" borderId="33" xfId="0" applyFont="1" applyBorder="1" applyAlignment="1">
      <alignment horizontal="center"/>
    </xf>
    <xf numFmtId="1" fontId="15" fillId="0" borderId="61" xfId="0" applyNumberFormat="1" applyFont="1" applyBorder="1" applyAlignment="1">
      <alignment horizontal="center"/>
    </xf>
    <xf numFmtId="0" fontId="15" fillId="3" borderId="54" xfId="4" applyFont="1" applyFill="1" applyBorder="1"/>
    <xf numFmtId="0" fontId="15" fillId="3" borderId="2" xfId="0" applyFont="1" applyFill="1" applyBorder="1" applyAlignment="1">
      <alignment horizontal="left"/>
    </xf>
    <xf numFmtId="0" fontId="15" fillId="3" borderId="31" xfId="0" applyFont="1" applyFill="1" applyBorder="1" applyAlignment="1">
      <alignment horizontal="left"/>
    </xf>
    <xf numFmtId="9" fontId="4" fillId="27" borderId="3" xfId="3" applyFont="1" applyFill="1" applyBorder="1" applyAlignment="1">
      <alignment horizontal="center"/>
    </xf>
    <xf numFmtId="9" fontId="4" fillId="27" borderId="31" xfId="3" applyFont="1" applyFill="1" applyBorder="1" applyAlignment="1">
      <alignment horizontal="center"/>
    </xf>
    <xf numFmtId="1" fontId="15" fillId="0" borderId="11" xfId="0" applyNumberFormat="1" applyFont="1" applyBorder="1" applyAlignment="1">
      <alignment horizontal="center"/>
    </xf>
    <xf numFmtId="1" fontId="15" fillId="0" borderId="52" xfId="0" applyNumberFormat="1" applyFont="1" applyBorder="1" applyAlignment="1">
      <alignment horizontal="center"/>
    </xf>
    <xf numFmtId="1" fontId="15" fillId="0" borderId="62" xfId="0" applyNumberFormat="1" applyFont="1" applyBorder="1" applyAlignment="1">
      <alignment horizontal="center"/>
    </xf>
    <xf numFmtId="9" fontId="4" fillId="27" borderId="2" xfId="3" applyFont="1" applyFill="1" applyBorder="1" applyAlignment="1">
      <alignment horizontal="center"/>
    </xf>
    <xf numFmtId="1" fontId="15" fillId="0" borderId="17" xfId="1" applyNumberFormat="1" applyFont="1" applyFill="1" applyBorder="1" applyAlignment="1">
      <alignment horizontal="center"/>
    </xf>
    <xf numFmtId="1" fontId="15" fillId="0" borderId="9" xfId="1" applyNumberFormat="1" applyFont="1" applyFill="1" applyBorder="1" applyAlignment="1">
      <alignment horizontal="center"/>
    </xf>
    <xf numFmtId="1" fontId="15" fillId="0" borderId="7" xfId="1" applyNumberFormat="1" applyFont="1" applyFill="1" applyBorder="1" applyAlignment="1">
      <alignment horizontal="center"/>
    </xf>
    <xf numFmtId="3" fontId="16" fillId="10" borderId="3" xfId="1" applyNumberFormat="1" applyFont="1" applyFill="1" applyBorder="1" applyAlignment="1">
      <alignment horizontal="center"/>
    </xf>
    <xf numFmtId="3" fontId="16" fillId="10" borderId="54" xfId="1" applyNumberFormat="1" applyFont="1" applyFill="1" applyBorder="1" applyAlignment="1">
      <alignment horizontal="center"/>
    </xf>
    <xf numFmtId="3" fontId="16" fillId="10" borderId="31" xfId="1" applyNumberFormat="1" applyFont="1" applyFill="1" applyBorder="1" applyAlignment="1">
      <alignment horizontal="center"/>
    </xf>
    <xf numFmtId="3" fontId="16" fillId="10" borderId="63" xfId="1" applyNumberFormat="1" applyFont="1" applyFill="1" applyBorder="1" applyAlignment="1">
      <alignment horizontal="center"/>
    </xf>
    <xf numFmtId="1" fontId="15" fillId="0" borderId="10" xfId="1" applyNumberFormat="1" applyFont="1" applyFill="1" applyBorder="1" applyAlignment="1">
      <alignment horizontal="center"/>
    </xf>
    <xf numFmtId="1" fontId="15" fillId="0" borderId="44" xfId="1" applyNumberFormat="1" applyFont="1" applyFill="1" applyBorder="1" applyAlignment="1">
      <alignment horizontal="center"/>
    </xf>
    <xf numFmtId="1" fontId="15" fillId="0" borderId="24" xfId="1" applyNumberFormat="1" applyFont="1" applyFill="1" applyBorder="1" applyAlignment="1">
      <alignment horizontal="center"/>
    </xf>
    <xf numFmtId="1" fontId="15" fillId="0" borderId="25" xfId="1" applyNumberFormat="1" applyFont="1" applyFill="1" applyBorder="1" applyAlignment="1">
      <alignment horizontal="center"/>
    </xf>
    <xf numFmtId="1" fontId="15" fillId="0" borderId="65" xfId="1" applyNumberFormat="1" applyFont="1" applyFill="1" applyBorder="1" applyAlignment="1">
      <alignment horizontal="center"/>
    </xf>
    <xf numFmtId="1" fontId="15" fillId="0" borderId="5" xfId="1" applyNumberFormat="1" applyFont="1" applyFill="1" applyBorder="1" applyAlignment="1">
      <alignment horizontal="center"/>
    </xf>
    <xf numFmtId="1" fontId="15" fillId="0" borderId="4" xfId="1" applyNumberFormat="1" applyFont="1" applyFill="1" applyBorder="1" applyAlignment="1">
      <alignment horizontal="center"/>
    </xf>
    <xf numFmtId="9" fontId="4" fillId="27" borderId="1" xfId="3" applyFont="1" applyFill="1" applyBorder="1" applyAlignment="1">
      <alignment horizontal="center"/>
    </xf>
    <xf numFmtId="9" fontId="4" fillId="27" borderId="21" xfId="3" applyFont="1" applyFill="1" applyBorder="1" applyAlignment="1">
      <alignment horizontal="center"/>
    </xf>
    <xf numFmtId="9" fontId="4" fillId="27" borderId="28" xfId="3" applyFont="1" applyFill="1" applyBorder="1" applyAlignment="1">
      <alignment horizontal="center"/>
    </xf>
    <xf numFmtId="3" fontId="16" fillId="10" borderId="64" xfId="1" applyNumberFormat="1" applyFont="1" applyFill="1" applyBorder="1" applyAlignment="1">
      <alignment horizontal="center"/>
    </xf>
    <xf numFmtId="3" fontId="16" fillId="10" borderId="56" xfId="1" applyNumberFormat="1" applyFont="1" applyFill="1" applyBorder="1" applyAlignment="1">
      <alignment horizontal="center"/>
    </xf>
    <xf numFmtId="1" fontId="15" fillId="0" borderId="6" xfId="1" applyNumberFormat="1" applyFont="1" applyFill="1" applyBorder="1" applyAlignment="1">
      <alignment horizontal="center"/>
    </xf>
    <xf numFmtId="0" fontId="3" fillId="0" borderId="0" xfId="0" applyFont="1" applyAlignment="1">
      <alignment horizontal="right"/>
    </xf>
    <xf numFmtId="1" fontId="3" fillId="0" borderId="0" xfId="0" applyNumberFormat="1" applyFont="1" applyAlignment="1">
      <alignment horizontal="center"/>
    </xf>
    <xf numFmtId="0" fontId="44" fillId="0" borderId="0" xfId="0" applyFont="1"/>
    <xf numFmtId="169" fontId="15" fillId="0" borderId="10" xfId="1" applyNumberFormat="1" applyFont="1" applyFill="1" applyBorder="1" applyAlignment="1">
      <alignment horizontal="center" vertical="center"/>
    </xf>
    <xf numFmtId="0" fontId="21" fillId="6" borderId="8" xfId="0" applyFont="1" applyFill="1" applyBorder="1"/>
    <xf numFmtId="170" fontId="22" fillId="0" borderId="17" xfId="0" applyNumberFormat="1" applyFont="1" applyBorder="1" applyAlignment="1">
      <alignment horizontal="center"/>
    </xf>
    <xf numFmtId="0" fontId="4" fillId="6" borderId="4" xfId="0" applyFont="1" applyFill="1" applyBorder="1" applyAlignment="1">
      <alignment horizontal="center" vertical="center"/>
    </xf>
    <xf numFmtId="0" fontId="4" fillId="6" borderId="5" xfId="0" applyFont="1" applyFill="1" applyBorder="1" applyAlignment="1">
      <alignment horizontal="center" vertical="center"/>
    </xf>
    <xf numFmtId="9" fontId="4" fillId="28" borderId="0" xfId="3" applyFont="1" applyFill="1" applyAlignment="1">
      <alignment horizontal="center"/>
    </xf>
    <xf numFmtId="9" fontId="0" fillId="0" borderId="0" xfId="3" applyFont="1"/>
    <xf numFmtId="9" fontId="45" fillId="0" borderId="0" xfId="3" applyFont="1" applyAlignment="1">
      <alignment horizontal="center"/>
    </xf>
    <xf numFmtId="164" fontId="0" fillId="0" borderId="0" xfId="1" applyFont="1"/>
    <xf numFmtId="169" fontId="16" fillId="10" borderId="66" xfId="1" applyNumberFormat="1" applyFont="1" applyFill="1" applyBorder="1" applyAlignment="1">
      <alignment horizontal="center"/>
    </xf>
    <xf numFmtId="169" fontId="16" fillId="10" borderId="67" xfId="1" applyNumberFormat="1" applyFont="1" applyFill="1" applyBorder="1" applyAlignment="1">
      <alignment horizontal="center"/>
    </xf>
    <xf numFmtId="169" fontId="15" fillId="0" borderId="8" xfId="1" applyNumberFormat="1" applyFont="1" applyFill="1" applyBorder="1" applyAlignment="1">
      <alignment horizontal="center" vertical="center"/>
    </xf>
    <xf numFmtId="169" fontId="15" fillId="0" borderId="24" xfId="1" applyNumberFormat="1" applyFont="1" applyFill="1" applyBorder="1" applyAlignment="1">
      <alignment horizontal="center" vertical="center"/>
    </xf>
    <xf numFmtId="169" fontId="15" fillId="0" borderId="25" xfId="1" applyNumberFormat="1" applyFont="1" applyFill="1" applyBorder="1" applyAlignment="1">
      <alignment horizontal="center" vertical="center"/>
    </xf>
    <xf numFmtId="169" fontId="15" fillId="0" borderId="9" xfId="1" applyNumberFormat="1" applyFont="1" applyFill="1" applyBorder="1" applyAlignment="1">
      <alignment horizontal="center" vertical="center"/>
    </xf>
    <xf numFmtId="169" fontId="15" fillId="0" borderId="7" xfId="1" applyNumberFormat="1" applyFont="1" applyFill="1" applyBorder="1" applyAlignment="1">
      <alignment horizontal="center" vertical="center"/>
    </xf>
    <xf numFmtId="169" fontId="15" fillId="0" borderId="6" xfId="1" applyNumberFormat="1" applyFont="1" applyFill="1" applyBorder="1" applyAlignment="1">
      <alignment horizontal="center" vertical="center"/>
    </xf>
    <xf numFmtId="169" fontId="15" fillId="0" borderId="5" xfId="1" applyNumberFormat="1" applyFont="1" applyFill="1" applyBorder="1" applyAlignment="1">
      <alignment horizontal="center" vertical="center"/>
    </xf>
    <xf numFmtId="169" fontId="15" fillId="0" borderId="4" xfId="1" applyNumberFormat="1" applyFont="1" applyFill="1" applyBorder="1" applyAlignment="1">
      <alignment horizontal="center" vertical="center"/>
    </xf>
    <xf numFmtId="0" fontId="0" fillId="0" borderId="29" xfId="0" applyBorder="1" applyAlignment="1">
      <alignment horizontal="center" vertical="center" textRotation="180" wrapText="1"/>
    </xf>
    <xf numFmtId="177" fontId="2" fillId="12" borderId="23" xfId="1" applyNumberFormat="1" applyFont="1" applyFill="1" applyBorder="1" applyAlignment="1">
      <alignment horizontal="center" vertical="center"/>
    </xf>
    <xf numFmtId="9" fontId="4" fillId="28" borderId="0" xfId="0" applyNumberFormat="1" applyFont="1" applyFill="1" applyAlignment="1">
      <alignment horizontal="center"/>
    </xf>
    <xf numFmtId="0" fontId="0" fillId="0" borderId="30" xfId="0" applyBorder="1" applyAlignment="1">
      <alignment horizontal="center"/>
    </xf>
    <xf numFmtId="0" fontId="0" fillId="0" borderId="29" xfId="0" applyBorder="1" applyAlignment="1">
      <alignment horizontal="center"/>
    </xf>
    <xf numFmtId="169" fontId="0" fillId="0" borderId="0" xfId="6" applyNumberFormat="1" applyFont="1" applyBorder="1" applyAlignment="1">
      <alignment horizontal="center"/>
    </xf>
    <xf numFmtId="173" fontId="0" fillId="0" borderId="8" xfId="0" applyNumberFormat="1" applyBorder="1" applyAlignment="1">
      <alignment horizontal="center"/>
    </xf>
    <xf numFmtId="49" fontId="0" fillId="0" borderId="23" xfId="0" applyNumberFormat="1" applyBorder="1"/>
    <xf numFmtId="173" fontId="0" fillId="6" borderId="5" xfId="0" applyNumberFormat="1" applyFill="1" applyBorder="1" applyAlignment="1">
      <alignment horizontal="center"/>
    </xf>
    <xf numFmtId="0" fontId="1" fillId="31" borderId="0" xfId="16" applyFill="1" applyBorder="1" applyAlignment="1">
      <alignment horizontal="center"/>
    </xf>
    <xf numFmtId="0" fontId="4" fillId="3" borderId="16" xfId="0" applyFont="1" applyFill="1" applyBorder="1"/>
    <xf numFmtId="0" fontId="4" fillId="4" borderId="16" xfId="0" applyFont="1" applyFill="1" applyBorder="1"/>
    <xf numFmtId="0" fontId="0" fillId="4" borderId="16" xfId="0" applyFill="1" applyBorder="1" applyAlignment="1">
      <alignment horizontal="center"/>
    </xf>
    <xf numFmtId="0" fontId="0" fillId="4" borderId="16" xfId="0" applyFill="1" applyBorder="1"/>
    <xf numFmtId="0" fontId="4" fillId="3" borderId="12" xfId="0" applyFont="1" applyFill="1" applyBorder="1"/>
    <xf numFmtId="0" fontId="4" fillId="16" borderId="12" xfId="0" applyFont="1" applyFill="1" applyBorder="1"/>
    <xf numFmtId="0" fontId="0" fillId="0" borderId="12" xfId="13" applyFont="1" applyFill="1" applyBorder="1"/>
    <xf numFmtId="0" fontId="0" fillId="4" borderId="12" xfId="0" applyFill="1" applyBorder="1"/>
    <xf numFmtId="0" fontId="4" fillId="16" borderId="16" xfId="0" applyFont="1" applyFill="1" applyBorder="1"/>
    <xf numFmtId="0" fontId="4" fillId="4" borderId="16" xfId="0" applyFont="1" applyFill="1" applyBorder="1" applyAlignment="1">
      <alignment horizontal="left"/>
    </xf>
    <xf numFmtId="0" fontId="0" fillId="0" borderId="48" xfId="0" applyBorder="1" applyAlignment="1">
      <alignment horizontal="center"/>
    </xf>
    <xf numFmtId="0" fontId="4" fillId="3" borderId="9" xfId="0" applyFont="1" applyFill="1" applyBorder="1" applyAlignment="1">
      <alignment horizontal="center"/>
    </xf>
    <xf numFmtId="0" fontId="4" fillId="3" borderId="7" xfId="0" applyFont="1" applyFill="1" applyBorder="1" applyAlignment="1">
      <alignment horizontal="center"/>
    </xf>
    <xf numFmtId="169" fontId="4" fillId="4" borderId="9" xfId="1" applyNumberFormat="1" applyFont="1" applyFill="1" applyBorder="1" applyAlignment="1">
      <alignment horizontal="center"/>
    </xf>
    <xf numFmtId="169" fontId="4" fillId="4" borderId="7" xfId="1" applyNumberFormat="1" applyFont="1" applyFill="1" applyBorder="1" applyAlignment="1">
      <alignment horizontal="center"/>
    </xf>
    <xf numFmtId="169" fontId="0" fillId="4" borderId="9" xfId="1" applyNumberFormat="1" applyFont="1" applyFill="1" applyBorder="1" applyAlignment="1">
      <alignment horizontal="center"/>
    </xf>
    <xf numFmtId="169" fontId="0" fillId="4" borderId="7" xfId="1" applyNumberFormat="1" applyFont="1" applyFill="1" applyBorder="1" applyAlignment="1">
      <alignment horizontal="center"/>
    </xf>
    <xf numFmtId="169" fontId="4" fillId="3" borderId="9" xfId="1" applyNumberFormat="1" applyFont="1" applyFill="1" applyBorder="1" applyAlignment="1">
      <alignment horizontal="center"/>
    </xf>
    <xf numFmtId="169" fontId="4" fillId="3" borderId="7" xfId="1" applyNumberFormat="1" applyFont="1" applyFill="1" applyBorder="1" applyAlignment="1">
      <alignment horizontal="center"/>
    </xf>
    <xf numFmtId="169" fontId="0" fillId="4" borderId="9" xfId="0" applyNumberFormat="1" applyFill="1" applyBorder="1" applyAlignment="1">
      <alignment horizontal="center"/>
    </xf>
    <xf numFmtId="169" fontId="0" fillId="4" borderId="7" xfId="0" applyNumberFormat="1" applyFill="1" applyBorder="1" applyAlignment="1">
      <alignment horizontal="center"/>
    </xf>
    <xf numFmtId="169" fontId="4" fillId="3" borderId="9" xfId="0" applyNumberFormat="1" applyFont="1" applyFill="1" applyBorder="1" applyAlignment="1">
      <alignment horizontal="center"/>
    </xf>
    <xf numFmtId="169" fontId="4" fillId="3" borderId="7" xfId="0" applyNumberFormat="1" applyFont="1" applyFill="1" applyBorder="1" applyAlignment="1">
      <alignment horizontal="center"/>
    </xf>
    <xf numFmtId="169" fontId="0" fillId="0" borderId="9" xfId="6" applyNumberFormat="1" applyFont="1" applyFill="1" applyBorder="1" applyAlignment="1">
      <alignment horizontal="center"/>
    </xf>
    <xf numFmtId="169" fontId="0" fillId="0" borderId="7" xfId="6" applyNumberFormat="1" applyFont="1" applyFill="1" applyBorder="1" applyAlignment="1">
      <alignment horizontal="center"/>
    </xf>
    <xf numFmtId="169" fontId="0" fillId="0" borderId="9" xfId="1" applyNumberFormat="1" applyFont="1" applyFill="1" applyBorder="1" applyAlignment="1">
      <alignment horizontal="center"/>
    </xf>
    <xf numFmtId="169" fontId="4" fillId="16" borderId="9" xfId="1" applyNumberFormat="1" applyFont="1" applyFill="1" applyBorder="1" applyAlignment="1">
      <alignment horizontal="center"/>
    </xf>
    <xf numFmtId="169" fontId="4" fillId="16" borderId="7" xfId="1" applyNumberFormat="1" applyFont="1" applyFill="1" applyBorder="1" applyAlignment="1">
      <alignment horizontal="center"/>
    </xf>
    <xf numFmtId="169" fontId="0" fillId="0" borderId="9" xfId="13" quotePrefix="1" applyNumberFormat="1" applyFont="1" applyFill="1" applyBorder="1" applyAlignment="1">
      <alignment horizontal="center"/>
    </xf>
    <xf numFmtId="169" fontId="0" fillId="0" borderId="7" xfId="13" applyNumberFormat="1" applyFont="1" applyFill="1" applyBorder="1" applyAlignment="1">
      <alignment horizontal="center"/>
    </xf>
    <xf numFmtId="169" fontId="0" fillId="0" borderId="7" xfId="1" applyNumberFormat="1" applyFont="1" applyFill="1" applyBorder="1" applyAlignment="1">
      <alignment horizontal="center"/>
    </xf>
    <xf numFmtId="169" fontId="4" fillId="0" borderId="9" xfId="1" applyNumberFormat="1" applyFont="1" applyFill="1" applyBorder="1" applyAlignment="1">
      <alignment horizontal="center"/>
    </xf>
    <xf numFmtId="169" fontId="4" fillId="0" borderId="7" xfId="1" applyNumberFormat="1" applyFont="1" applyFill="1" applyBorder="1" applyAlignment="1">
      <alignment horizontal="center"/>
    </xf>
    <xf numFmtId="175" fontId="4" fillId="17" borderId="5" xfId="1" applyNumberFormat="1" applyFont="1" applyFill="1" applyBorder="1" applyAlignment="1">
      <alignment horizontal="center"/>
    </xf>
    <xf numFmtId="175" fontId="4" fillId="17" borderId="4" xfId="1" applyNumberFormat="1" applyFont="1" applyFill="1" applyBorder="1" applyAlignment="1">
      <alignment horizontal="center"/>
    </xf>
    <xf numFmtId="169" fontId="0" fillId="0" borderId="7" xfId="0" applyNumberFormat="1" applyBorder="1" applyAlignment="1">
      <alignment horizontal="center"/>
    </xf>
    <xf numFmtId="169" fontId="0" fillId="0" borderId="9" xfId="13" applyNumberFormat="1" applyFont="1" applyFill="1" applyBorder="1" applyAlignment="1">
      <alignment horizontal="center"/>
    </xf>
    <xf numFmtId="175" fontId="4" fillId="17" borderId="6" xfId="1" applyNumberFormat="1" applyFont="1" applyFill="1" applyBorder="1" applyAlignment="1">
      <alignment horizontal="center"/>
    </xf>
    <xf numFmtId="0" fontId="4" fillId="0" borderId="68" xfId="0" applyFont="1" applyBorder="1"/>
    <xf numFmtId="0" fontId="4" fillId="17" borderId="31" xfId="0" applyFont="1" applyFill="1" applyBorder="1"/>
    <xf numFmtId="169" fontId="0" fillId="6" borderId="9" xfId="1" applyNumberFormat="1" applyFont="1" applyFill="1" applyBorder="1" applyAlignment="1">
      <alignment horizontal="center"/>
    </xf>
    <xf numFmtId="49" fontId="0" fillId="6" borderId="0" xfId="0" applyNumberFormat="1" applyFill="1" applyAlignment="1">
      <alignment horizontal="center" vertical="center" wrapText="1"/>
    </xf>
    <xf numFmtId="170" fontId="0" fillId="6" borderId="0" xfId="0" applyNumberFormat="1" applyFill="1" applyAlignment="1">
      <alignment horizontal="center" vertical="center"/>
    </xf>
    <xf numFmtId="49" fontId="4" fillId="3" borderId="38" xfId="0" applyNumberFormat="1" applyFont="1" applyFill="1" applyBorder="1" applyAlignment="1">
      <alignment vertical="center"/>
    </xf>
    <xf numFmtId="0" fontId="0" fillId="9" borderId="12" xfId="0" applyFill="1" applyBorder="1"/>
    <xf numFmtId="0" fontId="31" fillId="0" borderId="12" xfId="14" applyFont="1" applyFill="1" applyBorder="1" applyAlignment="1">
      <alignment horizontal="left" vertical="center" wrapText="1" indent="3"/>
    </xf>
    <xf numFmtId="0" fontId="0" fillId="0" borderId="12" xfId="0" applyBorder="1" applyAlignment="1">
      <alignment horizontal="left" vertical="center" indent="3"/>
    </xf>
    <xf numFmtId="0" fontId="0" fillId="0" borderId="27" xfId="0" applyBorder="1" applyAlignment="1">
      <alignment horizontal="left" vertical="center" indent="8"/>
    </xf>
    <xf numFmtId="0" fontId="15" fillId="0" borderId="42" xfId="0" applyFont="1" applyBorder="1" applyAlignment="1">
      <alignment horizontal="left" vertical="center" wrapText="1" indent="3"/>
    </xf>
    <xf numFmtId="164" fontId="16" fillId="3" borderId="40" xfId="1" applyFont="1" applyFill="1" applyBorder="1" applyAlignment="1">
      <alignment vertical="center"/>
    </xf>
    <xf numFmtId="170" fontId="15" fillId="6" borderId="51" xfId="1" applyNumberFormat="1" applyFont="1" applyFill="1" applyBorder="1" applyAlignment="1">
      <alignment horizontal="center"/>
    </xf>
    <xf numFmtId="0" fontId="0" fillId="9" borderId="51" xfId="0" applyFill="1" applyBorder="1"/>
    <xf numFmtId="170" fontId="15" fillId="9" borderId="51" xfId="1" applyNumberFormat="1" applyFont="1" applyFill="1" applyBorder="1" applyAlignment="1">
      <alignment horizontal="center" vertical="center"/>
    </xf>
    <xf numFmtId="170" fontId="15" fillId="0" borderId="51" xfId="1" applyNumberFormat="1" applyFont="1" applyFill="1" applyBorder="1" applyAlignment="1">
      <alignment horizontal="center"/>
    </xf>
    <xf numFmtId="170" fontId="15" fillId="0" borderId="51" xfId="1" applyNumberFormat="1" applyFont="1" applyFill="1" applyBorder="1" applyAlignment="1">
      <alignment horizontal="center" vertical="center"/>
    </xf>
    <xf numFmtId="170" fontId="15" fillId="0" borderId="69" xfId="1" applyNumberFormat="1" applyFont="1" applyFill="1" applyBorder="1" applyAlignment="1">
      <alignment horizontal="center" vertical="center"/>
    </xf>
    <xf numFmtId="170" fontId="15" fillId="4" borderId="70" xfId="1" applyNumberFormat="1" applyFont="1" applyFill="1" applyBorder="1" applyAlignment="1">
      <alignment horizontal="center" vertical="center"/>
    </xf>
    <xf numFmtId="49" fontId="0" fillId="0" borderId="32" xfId="0" applyNumberFormat="1" applyBorder="1" applyAlignment="1">
      <alignment horizontal="center"/>
    </xf>
    <xf numFmtId="49" fontId="4" fillId="3" borderId="49" xfId="0" applyNumberFormat="1" applyFont="1" applyFill="1" applyBorder="1" applyAlignment="1">
      <alignment horizontal="center" vertical="center"/>
    </xf>
    <xf numFmtId="0" fontId="0" fillId="9" borderId="32" xfId="0" applyFill="1" applyBorder="1" applyAlignment="1">
      <alignment horizontal="center"/>
    </xf>
    <xf numFmtId="49" fontId="11" fillId="0" borderId="32" xfId="0" applyNumberFormat="1" applyFont="1" applyBorder="1" applyAlignment="1">
      <alignment horizontal="center" vertical="center" wrapText="1"/>
    </xf>
    <xf numFmtId="49" fontId="11" fillId="9" borderId="32" xfId="0" applyNumberFormat="1" applyFont="1" applyFill="1" applyBorder="1" applyAlignment="1">
      <alignment horizontal="center" vertical="center"/>
    </xf>
    <xf numFmtId="49" fontId="11" fillId="0" borderId="32" xfId="0" applyNumberFormat="1" applyFont="1" applyBorder="1" applyAlignment="1">
      <alignment horizontal="center" vertical="center"/>
    </xf>
    <xf numFmtId="49" fontId="11" fillId="4" borderId="32" xfId="0" applyNumberFormat="1" applyFont="1" applyFill="1" applyBorder="1" applyAlignment="1">
      <alignment horizontal="center" vertical="center"/>
    </xf>
    <xf numFmtId="49" fontId="11" fillId="4" borderId="50" xfId="0" applyNumberFormat="1" applyFont="1" applyFill="1" applyBorder="1" applyAlignment="1">
      <alignment horizontal="center" vertical="center"/>
    </xf>
    <xf numFmtId="169" fontId="0" fillId="0" borderId="0" xfId="0" applyNumberFormat="1" applyAlignment="1">
      <alignment horizontal="center"/>
    </xf>
    <xf numFmtId="0" fontId="4" fillId="17" borderId="65" xfId="1" applyNumberFormat="1" applyFont="1" applyFill="1" applyBorder="1" applyAlignment="1">
      <alignment horizontal="center"/>
    </xf>
    <xf numFmtId="0" fontId="8" fillId="2" borderId="3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0" fillId="0" borderId="49" xfId="0" applyBorder="1" applyAlignment="1">
      <alignment horizontal="center" vertical="center" textRotation="180" wrapText="1"/>
    </xf>
    <xf numFmtId="0" fontId="0" fillId="0" borderId="32" xfId="0" applyBorder="1" applyAlignment="1">
      <alignment horizontal="center" vertical="center" textRotation="180" wrapText="1"/>
    </xf>
    <xf numFmtId="0" fontId="0" fillId="0" borderId="50" xfId="0" applyBorder="1" applyAlignment="1">
      <alignment horizontal="center" vertical="center" textRotation="180" wrapText="1"/>
    </xf>
    <xf numFmtId="0" fontId="0" fillId="0" borderId="28" xfId="0" applyBorder="1" applyAlignment="1">
      <alignment horizontal="center" vertical="center" textRotation="180" wrapText="1"/>
    </xf>
    <xf numFmtId="0" fontId="0" fillId="0" borderId="29" xfId="0" applyBorder="1" applyAlignment="1">
      <alignment horizontal="center" vertical="center" textRotation="180" wrapText="1"/>
    </xf>
    <xf numFmtId="0" fontId="0" fillId="0" borderId="56" xfId="0" applyBorder="1" applyAlignment="1">
      <alignment horizontal="center" vertical="center" textRotation="180" wrapText="1"/>
    </xf>
    <xf numFmtId="0" fontId="0" fillId="3" borderId="2" xfId="0" applyFill="1" applyBorder="1" applyAlignment="1">
      <alignment horizontal="right" wrapText="1"/>
    </xf>
    <xf numFmtId="0" fontId="0" fillId="3" borderId="1" xfId="0" applyFill="1" applyBorder="1" applyAlignment="1">
      <alignment horizontal="right" wrapText="1"/>
    </xf>
    <xf numFmtId="0" fontId="2" fillId="12" borderId="12" xfId="0" applyFont="1" applyFill="1" applyBorder="1" applyAlignment="1">
      <alignment horizontal="right" vertical="center" wrapText="1"/>
    </xf>
    <xf numFmtId="0" fontId="2" fillId="12" borderId="51" xfId="0" applyFont="1" applyFill="1" applyBorder="1" applyAlignment="1">
      <alignment horizontal="right" vertical="center" wrapText="1"/>
    </xf>
    <xf numFmtId="0" fontId="15" fillId="0" borderId="54" xfId="0" applyFont="1" applyBorder="1" applyAlignment="1">
      <alignment horizontal="center"/>
    </xf>
    <xf numFmtId="0" fontId="15" fillId="0" borderId="15" xfId="0" applyFont="1" applyBorder="1" applyAlignment="1">
      <alignment horizontal="center"/>
    </xf>
    <xf numFmtId="0" fontId="15" fillId="0" borderId="57" xfId="0" applyFont="1" applyBorder="1" applyAlignment="1">
      <alignment horizontal="center"/>
    </xf>
    <xf numFmtId="0" fontId="4" fillId="3" borderId="28" xfId="0" applyFont="1" applyFill="1" applyBorder="1" applyAlignment="1">
      <alignment horizontal="center" vertical="center"/>
    </xf>
    <xf numFmtId="0" fontId="4" fillId="3" borderId="29" xfId="0" applyFont="1" applyFill="1" applyBorder="1" applyAlignment="1">
      <alignment horizontal="center" vertical="center"/>
    </xf>
    <xf numFmtId="0" fontId="15" fillId="3" borderId="3" xfId="4" applyFont="1" applyFill="1" applyBorder="1" applyAlignment="1">
      <alignment horizontal="center"/>
    </xf>
    <xf numFmtId="0" fontId="15" fillId="3" borderId="2" xfId="4" applyFont="1" applyFill="1" applyBorder="1" applyAlignment="1">
      <alignment horizontal="center"/>
    </xf>
    <xf numFmtId="3" fontId="0" fillId="0" borderId="21" xfId="0" applyNumberFormat="1" applyBorder="1" applyAlignment="1">
      <alignment horizontal="center" vertical="center"/>
    </xf>
    <xf numFmtId="3" fontId="0" fillId="0" borderId="30" xfId="0" applyNumberFormat="1" applyBorder="1" applyAlignment="1">
      <alignment horizontal="center" vertical="center"/>
    </xf>
    <xf numFmtId="3" fontId="0" fillId="0" borderId="23" xfId="0" applyNumberFormat="1" applyBorder="1" applyAlignment="1">
      <alignment horizontal="center" vertical="center"/>
    </xf>
    <xf numFmtId="9" fontId="4" fillId="3" borderId="28" xfId="0" applyNumberFormat="1" applyFont="1" applyFill="1" applyBorder="1" applyAlignment="1">
      <alignment horizontal="center" vertical="center"/>
    </xf>
    <xf numFmtId="0" fontId="4" fillId="3" borderId="56" xfId="0" applyFont="1" applyFill="1" applyBorder="1" applyAlignment="1">
      <alignment horizontal="center" vertical="center"/>
    </xf>
    <xf numFmtId="0" fontId="4" fillId="3" borderId="21"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6" xfId="0" applyFont="1" applyFill="1" applyBorder="1" applyAlignment="1">
      <alignment horizontal="center" vertical="center" wrapText="1"/>
    </xf>
    <xf numFmtId="0" fontId="0" fillId="3" borderId="21" xfId="0" applyFill="1" applyBorder="1" applyAlignment="1">
      <alignment horizontal="center" vertical="center" wrapText="1"/>
    </xf>
    <xf numFmtId="0" fontId="0" fillId="3" borderId="22" xfId="0" applyFill="1" applyBorder="1" applyAlignment="1">
      <alignment horizontal="center" vertical="center" wrapText="1"/>
    </xf>
    <xf numFmtId="0" fontId="0" fillId="3" borderId="20" xfId="0" applyFill="1" applyBorder="1" applyAlignment="1">
      <alignment horizontal="center" vertical="center" wrapText="1"/>
    </xf>
    <xf numFmtId="0" fontId="0" fillId="3" borderId="23" xfId="0" applyFill="1" applyBorder="1" applyAlignment="1">
      <alignment horizontal="center" vertical="center" wrapText="1"/>
    </xf>
    <xf numFmtId="0" fontId="0" fillId="3" borderId="19" xfId="0" applyFill="1" applyBorder="1" applyAlignment="1">
      <alignment horizontal="center" vertical="center" wrapText="1"/>
    </xf>
    <xf numFmtId="0" fontId="0" fillId="3" borderId="26" xfId="0" applyFill="1" applyBorder="1" applyAlignment="1">
      <alignment horizontal="center" vertical="center" wrapText="1"/>
    </xf>
    <xf numFmtId="9" fontId="4" fillId="3" borderId="21" xfId="3" applyFont="1" applyFill="1" applyBorder="1" applyAlignment="1">
      <alignment horizontal="center" vertical="center"/>
    </xf>
    <xf numFmtId="9" fontId="4" fillId="3" borderId="22" xfId="3" applyFont="1" applyFill="1" applyBorder="1" applyAlignment="1">
      <alignment horizontal="center" vertical="center"/>
    </xf>
    <xf numFmtId="9" fontId="4" fillId="3" borderId="20" xfId="3" applyFont="1" applyFill="1" applyBorder="1" applyAlignment="1">
      <alignment horizontal="center" vertical="center"/>
    </xf>
    <xf numFmtId="9" fontId="4" fillId="3" borderId="23" xfId="3" applyFont="1" applyFill="1" applyBorder="1" applyAlignment="1">
      <alignment horizontal="center" vertical="center"/>
    </xf>
    <xf numFmtId="9" fontId="4" fillId="3" borderId="19" xfId="3" applyFont="1" applyFill="1" applyBorder="1" applyAlignment="1">
      <alignment horizontal="center" vertical="center"/>
    </xf>
    <xf numFmtId="9" fontId="4" fillId="3" borderId="26" xfId="3" applyFont="1" applyFill="1" applyBorder="1" applyAlignment="1">
      <alignment horizontal="center" vertical="center"/>
    </xf>
    <xf numFmtId="0" fontId="14" fillId="0" borderId="30" xfId="0" applyFont="1" applyBorder="1" applyAlignment="1">
      <alignment horizontal="center"/>
    </xf>
    <xf numFmtId="0" fontId="14" fillId="0" borderId="0" xfId="0" applyFont="1" applyAlignment="1">
      <alignment horizontal="center"/>
    </xf>
    <xf numFmtId="0" fontId="4" fillId="8" borderId="10" xfId="0" applyFont="1" applyFill="1" applyBorder="1" applyAlignment="1">
      <alignment horizontal="center"/>
    </xf>
    <xf numFmtId="0" fontId="4" fillId="8" borderId="24" xfId="0" applyFont="1" applyFill="1" applyBorder="1" applyAlignment="1">
      <alignment horizontal="center"/>
    </xf>
    <xf numFmtId="0" fontId="4" fillId="8" borderId="25" xfId="0" applyFont="1" applyFill="1" applyBorder="1" applyAlignment="1">
      <alignment horizontal="center"/>
    </xf>
    <xf numFmtId="0" fontId="4" fillId="8" borderId="44" xfId="0" applyFont="1" applyFill="1" applyBorder="1" applyAlignment="1">
      <alignment horizontal="center"/>
    </xf>
    <xf numFmtId="169" fontId="0" fillId="6" borderId="41" xfId="0" applyNumberFormat="1" applyFill="1" applyBorder="1" applyAlignment="1">
      <alignment horizontal="center" vertical="center"/>
    </xf>
    <xf numFmtId="169" fontId="0" fillId="6" borderId="58" xfId="0" applyNumberFormat="1" applyFill="1" applyBorder="1" applyAlignment="1">
      <alignment horizontal="center" vertical="center"/>
    </xf>
    <xf numFmtId="169" fontId="0" fillId="6" borderId="59" xfId="0" applyNumberFormat="1" applyFill="1" applyBorder="1" applyAlignment="1">
      <alignment horizontal="center" vertical="center"/>
    </xf>
    <xf numFmtId="0" fontId="33" fillId="20" borderId="21" xfId="15" applyFont="1" applyBorder="1" applyAlignment="1">
      <alignment horizontal="center" vertical="center" textRotation="90"/>
    </xf>
    <xf numFmtId="0" fontId="33" fillId="20" borderId="30" xfId="15" applyFont="1" applyBorder="1" applyAlignment="1">
      <alignment horizontal="center" vertical="center" textRotation="90"/>
    </xf>
    <xf numFmtId="0" fontId="33" fillId="20" borderId="23" xfId="15" applyFont="1" applyBorder="1" applyAlignment="1">
      <alignment horizontal="center" vertical="center" textRotation="90"/>
    </xf>
    <xf numFmtId="0" fontId="33" fillId="14" borderId="21" xfId="8" applyFont="1" applyBorder="1" applyAlignment="1">
      <alignment horizontal="center" vertical="center" textRotation="90"/>
    </xf>
    <xf numFmtId="0" fontId="33" fillId="14" borderId="30" xfId="8" applyFont="1" applyBorder="1" applyAlignment="1">
      <alignment horizontal="center" vertical="center" textRotation="90"/>
    </xf>
    <xf numFmtId="0" fontId="33" fillId="14" borderId="23" xfId="8" applyFont="1" applyBorder="1" applyAlignment="1">
      <alignment horizontal="center" vertical="center" textRotation="90"/>
    </xf>
    <xf numFmtId="0" fontId="1" fillId="30" borderId="19" xfId="16" applyFill="1" applyBorder="1" applyAlignment="1">
      <alignment horizontal="center"/>
    </xf>
    <xf numFmtId="0" fontId="1" fillId="29" borderId="19" xfId="16" applyFill="1" applyBorder="1" applyAlignment="1">
      <alignment horizontal="center"/>
    </xf>
    <xf numFmtId="0" fontId="1" fillId="29" borderId="26" xfId="16" applyFill="1" applyBorder="1" applyAlignment="1">
      <alignment horizontal="center"/>
    </xf>
    <xf numFmtId="0" fontId="32" fillId="11" borderId="21" xfId="0" applyFont="1" applyFill="1" applyBorder="1" applyAlignment="1">
      <alignment horizontal="center"/>
    </xf>
    <xf numFmtId="0" fontId="32" fillId="11" borderId="22" xfId="0" applyFont="1" applyFill="1" applyBorder="1" applyAlignment="1">
      <alignment horizontal="center"/>
    </xf>
    <xf numFmtId="0" fontId="1" fillId="30" borderId="23" xfId="16" applyFill="1" applyBorder="1" applyAlignment="1">
      <alignment horizontal="center"/>
    </xf>
    <xf numFmtId="0" fontId="1" fillId="30" borderId="26" xfId="16" applyFill="1" applyBorder="1" applyAlignment="1">
      <alignment horizontal="center"/>
    </xf>
    <xf numFmtId="0" fontId="1" fillId="29" borderId="23" xfId="16" applyFill="1" applyBorder="1" applyAlignment="1">
      <alignment horizontal="center"/>
    </xf>
    <xf numFmtId="0" fontId="0" fillId="0" borderId="19" xfId="0" applyBorder="1" applyAlignment="1">
      <alignment horizontal="center"/>
    </xf>
    <xf numFmtId="0" fontId="0" fillId="10" borderId="24" xfId="0" applyFill="1" applyBorder="1" applyAlignment="1">
      <alignment horizontal="center" vertical="center" wrapText="1"/>
    </xf>
    <xf numFmtId="0" fontId="0" fillId="10" borderId="24" xfId="0" applyFill="1" applyBorder="1" applyAlignment="1">
      <alignment horizontal="center" vertical="center"/>
    </xf>
    <xf numFmtId="0" fontId="0" fillId="10" borderId="25" xfId="0" applyFill="1" applyBorder="1" applyAlignment="1">
      <alignment horizontal="center" vertical="center"/>
    </xf>
    <xf numFmtId="0" fontId="0" fillId="10" borderId="17" xfId="0" applyFill="1" applyBorder="1" applyAlignment="1">
      <alignment horizontal="center" vertical="center" wrapText="1"/>
    </xf>
    <xf numFmtId="0" fontId="0" fillId="10" borderId="7" xfId="0" applyFill="1" applyBorder="1" applyAlignment="1">
      <alignment horizontal="center" vertical="center" wrapText="1"/>
    </xf>
    <xf numFmtId="0" fontId="0" fillId="10" borderId="8"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4" xfId="0" applyFill="1" applyBorder="1" applyAlignment="1">
      <alignment horizontal="center" vertical="center" wrapText="1"/>
    </xf>
    <xf numFmtId="0" fontId="0" fillId="0" borderId="0" xfId="0" applyAlignment="1">
      <alignment horizontal="left" vertical="center" wrapText="1"/>
    </xf>
    <xf numFmtId="0" fontId="0" fillId="10" borderId="10" xfId="0" applyFill="1" applyBorder="1" applyAlignment="1">
      <alignment horizontal="center" vertical="center" wrapText="1"/>
    </xf>
    <xf numFmtId="0" fontId="0" fillId="10" borderId="9" xfId="0" applyFill="1" applyBorder="1" applyAlignment="1">
      <alignment horizontal="center" vertical="center" wrapText="1"/>
    </xf>
    <xf numFmtId="0" fontId="0" fillId="0" borderId="7" xfId="13" applyNumberFormat="1" applyFont="1" applyFill="1" applyBorder="1" applyAlignment="1">
      <alignment horizontal="center"/>
    </xf>
    <xf numFmtId="9" fontId="30" fillId="0" borderId="0" xfId="12" applyNumberFormat="1"/>
    <xf numFmtId="169" fontId="0" fillId="32" borderId="9" xfId="13" quotePrefix="1" applyNumberFormat="1" applyFont="1" applyFill="1" applyBorder="1" applyAlignment="1">
      <alignment horizontal="center"/>
    </xf>
    <xf numFmtId="169" fontId="0" fillId="32" borderId="8" xfId="13" applyNumberFormat="1" applyFont="1" applyFill="1" applyBorder="1" applyAlignment="1">
      <alignment horizontal="center"/>
    </xf>
  </cellXfs>
  <cellStyles count="19">
    <cellStyle name="20 % - Accent5" xfId="16" builtinId="46"/>
    <cellStyle name="60 % - Accent5" xfId="7" builtinId="48"/>
    <cellStyle name="60 % - Accent6" xfId="9" builtinId="52"/>
    <cellStyle name="Accent2" xfId="13" builtinId="33"/>
    <cellStyle name="Accent4" xfId="14" builtinId="41"/>
    <cellStyle name="Accent5" xfId="15" builtinId="45"/>
    <cellStyle name="Accent6" xfId="8" builtinId="49"/>
    <cellStyle name="Insatisfaisant" xfId="18" builtinId="27"/>
    <cellStyle name="Milliers" xfId="1" builtinId="3"/>
    <cellStyle name="Monétaire" xfId="6" builtinId="4"/>
    <cellStyle name="Neutre" xfId="4" builtinId="28"/>
    <cellStyle name="Normal" xfId="0" builtinId="0"/>
    <cellStyle name="Normal 2" xfId="5" xr:uid="{00000000-0005-0000-0000-00000E000000}"/>
    <cellStyle name="Pourcentage" xfId="3" builtinId="5"/>
    <cellStyle name="Satisfaisant" xfId="2" builtinId="26"/>
    <cellStyle name="Sortie" xfId="17" builtinId="21"/>
    <cellStyle name="Texte explicatif" xfId="12" builtinId="53"/>
    <cellStyle name="Titre 1" xfId="10" builtinId="16"/>
    <cellStyle name="Titre 2" xfId="11" builtinId="17"/>
  </cellStyles>
  <dxfs count="9">
    <dxf>
      <fill>
        <patternFill>
          <fgColor rgb="FFFFFF99"/>
          <bgColor rgb="FFF6F67A"/>
        </patternFill>
      </fill>
      <border>
        <left style="dashed">
          <color theme="5"/>
        </left>
        <right style="dashed">
          <color theme="5"/>
        </right>
        <top style="dashed">
          <color theme="5"/>
        </top>
        <bottom style="dashed">
          <color theme="5"/>
        </bottom>
      </border>
    </dxf>
    <dxf>
      <fill>
        <patternFill>
          <fgColor rgb="FFFFFF99"/>
          <bgColor rgb="FFFFFF99"/>
        </patternFill>
      </fill>
      <border>
        <left style="dashed">
          <color theme="5"/>
        </left>
        <right style="dashed">
          <color theme="5"/>
        </right>
        <top style="dashed">
          <color theme="5"/>
        </top>
        <bottom style="dashed">
          <color theme="5"/>
        </bottom>
      </border>
    </dxf>
    <dxf>
      <fill>
        <patternFill>
          <bgColor rgb="FFFFFF00"/>
        </patternFill>
      </fill>
      <border>
        <left style="dashed">
          <color auto="1"/>
        </left>
        <right style="dashed">
          <color auto="1"/>
        </right>
        <top style="dashed">
          <color auto="1"/>
        </top>
        <bottom style="dashed">
          <color auto="1"/>
        </bottom>
      </border>
    </dxf>
    <dxf>
      <fill>
        <patternFill>
          <bgColor rgb="FFFFFF00"/>
        </patternFill>
      </fill>
      <border>
        <left style="dashed">
          <color auto="1"/>
        </left>
        <right style="dashed">
          <color auto="1"/>
        </right>
        <top style="dashed">
          <color auto="1"/>
        </top>
        <bottom style="dashed">
          <color auto="1"/>
        </bottom>
      </border>
    </dxf>
    <dxf>
      <fill>
        <patternFill>
          <bgColor theme="5" tint="0.39994506668294322"/>
        </patternFill>
      </fill>
    </dxf>
    <dxf>
      <fill>
        <patternFill>
          <bgColor theme="5" tint="0.39994506668294322"/>
        </patternFill>
      </fill>
    </dxf>
    <dxf>
      <fill>
        <patternFill>
          <bgColor theme="5" tint="0.39994506668294322"/>
        </patternFill>
      </fill>
    </dxf>
    <dxf>
      <border>
        <left style="dotted">
          <color auto="1"/>
        </left>
        <right style="dotted">
          <color auto="1"/>
        </right>
        <top style="dotted">
          <color auto="1"/>
        </top>
        <bottom style="dotted">
          <color auto="1"/>
        </bottom>
        <vertical/>
        <horizontal/>
      </border>
    </dxf>
    <dxf>
      <border>
        <left style="dotted">
          <color auto="1"/>
        </left>
        <right style="dotted">
          <color auto="1"/>
        </right>
        <top style="dotted">
          <color auto="1"/>
        </top>
        <bottom style="dotted">
          <color auto="1"/>
        </bottom>
        <vertical/>
        <horizontal/>
      </border>
    </dxf>
  </dxfs>
  <tableStyles count="0" defaultTableStyle="TableStyleMedium2" defaultPivotStyle="PivotStyleLight16"/>
  <colors>
    <mruColors>
      <color rgb="FFFFFF99"/>
      <color rgb="FFF6F67A"/>
      <color rgb="FFED7D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microsoft.com/office/2017/10/relationships/person" Target="persons/person.xml"/></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666749</xdr:colOff>
      <xdr:row>3</xdr:row>
      <xdr:rowOff>19049</xdr:rowOff>
    </xdr:from>
    <xdr:to>
      <xdr:col>2</xdr:col>
      <xdr:colOff>476249</xdr:colOff>
      <xdr:row>6</xdr:row>
      <xdr:rowOff>19049</xdr:rowOff>
    </xdr:to>
    <xdr:sp macro="" textlink="">
      <xdr:nvSpPr>
        <xdr:cNvPr id="2" name="Rectangle : coins arrondis 1">
          <a:extLst>
            <a:ext uri="{FF2B5EF4-FFF2-40B4-BE49-F238E27FC236}">
              <a16:creationId xmlns:a16="http://schemas.microsoft.com/office/drawing/2014/main" id="{D3E325E1-296D-4A96-BB11-792F0F2C1DF4}"/>
            </a:ext>
            <a:ext uri="{6ECC49D1-AA05-4338-93AA-15A1B29DFB0A}">
              <asl:scriptLink xmlns:asl="http://schemas.microsoft.com/office/drawing/2021/scriptlink" val="{&quot;shareId&quot;:&quot;ms-officescript%3A%2F%2Fonedrive_business_sharinglink%2Fu!aHR0cHM6Ly9ncm91cGVicmwtbXkuc2hhcmVwb2ludC5jb20vOnU6L2cvcGVyc29uYWwvY2xhaXJlX2Jvbm5hbF9icmxfZnIvRVFuN3EtOTZnYkpLZ0xxTEhobjFDaG9CdHpTZmRTZU1UbGZReUhJa3B3d3pSQQ&quot;}"/>
            </a:ext>
          </a:extLst>
        </xdr:cNvPr>
        <xdr:cNvSpPr/>
      </xdr:nvSpPr>
      <xdr:spPr>
        <a:xfrm>
          <a:off x="4219574" y="733424"/>
          <a:ext cx="1152525" cy="581025"/>
        </a:xfrm>
        <a:prstGeom prst="roundRect">
          <a:avLst/>
        </a:prstGeom>
        <a:solidFill>
          <a:srgbClr val="107C41"/>
        </a:solidFill>
        <a:ln w="12700" cap="flat" cmpd="sng" algn="ctr">
          <a:solidFill>
            <a:schemeClr val="accent1">
              <a:shade val="15000"/>
            </a:schemeClr>
          </a:solid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a:t>Réinitialisation</a:t>
          </a:r>
          <a:r>
            <a:rPr lang="fr-FR" baseline="0"/>
            <a:t> de l'outil</a:t>
          </a:r>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0</xdr:colOff>
      <xdr:row>10</xdr:row>
      <xdr:rowOff>0</xdr:rowOff>
    </xdr:to>
    <xdr:cxnSp macro="">
      <xdr:nvCxnSpPr>
        <xdr:cNvPr id="2" name="Connecteur droit 1">
          <a:extLst>
            <a:ext uri="{FF2B5EF4-FFF2-40B4-BE49-F238E27FC236}">
              <a16:creationId xmlns:a16="http://schemas.microsoft.com/office/drawing/2014/main" id="{00000000-0008-0000-0100-000002000000}"/>
            </a:ext>
          </a:extLst>
        </xdr:cNvPr>
        <xdr:cNvCxnSpPr/>
      </xdr:nvCxnSpPr>
      <xdr:spPr>
        <a:xfrm flipH="1">
          <a:off x="0" y="2066924"/>
          <a:ext cx="0" cy="25185700"/>
        </a:xfrm>
        <a:prstGeom prst="line">
          <a:avLst/>
        </a:prstGeom>
        <a:ln w="571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704850</xdr:colOff>
      <xdr:row>4</xdr:row>
      <xdr:rowOff>76200</xdr:rowOff>
    </xdr:from>
    <xdr:to>
      <xdr:col>4</xdr:col>
      <xdr:colOff>114300</xdr:colOff>
      <xdr:row>10</xdr:row>
      <xdr:rowOff>123825</xdr:rowOff>
    </xdr:to>
    <xdr:cxnSp macro="">
      <xdr:nvCxnSpPr>
        <xdr:cNvPr id="4" name="Connecteur droit avec flèche 3">
          <a:extLst>
            <a:ext uri="{FF2B5EF4-FFF2-40B4-BE49-F238E27FC236}">
              <a16:creationId xmlns:a16="http://schemas.microsoft.com/office/drawing/2014/main" id="{B86F24F1-DF19-13A0-B1D2-864706F1EEA6}"/>
            </a:ext>
          </a:extLst>
        </xdr:cNvPr>
        <xdr:cNvCxnSpPr/>
      </xdr:nvCxnSpPr>
      <xdr:spPr>
        <a:xfrm flipH="1">
          <a:off x="4791075" y="895350"/>
          <a:ext cx="2333625" cy="1304925"/>
        </a:xfrm>
        <a:prstGeom prst="straightConnector1">
          <a:avLst/>
        </a:prstGeom>
        <a:ln w="19050">
          <a:solidFill>
            <a:srgbClr val="FF0000"/>
          </a:solidFill>
          <a:headEnd type="triangle"/>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2</xdr:col>
      <xdr:colOff>781050</xdr:colOff>
      <xdr:row>4</xdr:row>
      <xdr:rowOff>76200</xdr:rowOff>
    </xdr:from>
    <xdr:to>
      <xdr:col>4</xdr:col>
      <xdr:colOff>66675</xdr:colOff>
      <xdr:row>23</xdr:row>
      <xdr:rowOff>95250</xdr:rowOff>
    </xdr:to>
    <xdr:cxnSp macro="">
      <xdr:nvCxnSpPr>
        <xdr:cNvPr id="5" name="Connecteur droit avec flèche 4">
          <a:extLst>
            <a:ext uri="{FF2B5EF4-FFF2-40B4-BE49-F238E27FC236}">
              <a16:creationId xmlns:a16="http://schemas.microsoft.com/office/drawing/2014/main" id="{0DD78379-202B-43DB-91DE-9D111BECF5D3}"/>
            </a:ext>
          </a:extLst>
        </xdr:cNvPr>
        <xdr:cNvCxnSpPr/>
      </xdr:nvCxnSpPr>
      <xdr:spPr>
        <a:xfrm flipH="1">
          <a:off x="4867275" y="895350"/>
          <a:ext cx="2209800" cy="3810000"/>
        </a:xfrm>
        <a:prstGeom prst="straightConnector1">
          <a:avLst/>
        </a:prstGeom>
        <a:ln w="19050">
          <a:solidFill>
            <a:srgbClr val="FF0000"/>
          </a:solidFill>
          <a:headEnd type="triangle"/>
          <a:tailEnd type="triangle"/>
        </a:ln>
      </xdr:spPr>
      <xdr:style>
        <a:lnRef idx="1">
          <a:schemeClr val="accent2"/>
        </a:lnRef>
        <a:fillRef idx="0">
          <a:schemeClr val="accent2"/>
        </a:fillRef>
        <a:effectRef idx="0">
          <a:schemeClr val="accent2"/>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657224</xdr:colOff>
      <xdr:row>1</xdr:row>
      <xdr:rowOff>200025</xdr:rowOff>
    </xdr:from>
    <xdr:to>
      <xdr:col>25</xdr:col>
      <xdr:colOff>376743</xdr:colOff>
      <xdr:row>9</xdr:row>
      <xdr:rowOff>47625</xdr:rowOff>
    </xdr:to>
    <xdr:pic>
      <xdr:nvPicPr>
        <xdr:cNvPr id="2" name="Image 1" descr="Une image contenant texte, capture d’écran, Police, nombre&#10;&#10;Description générée automatiquement">
          <a:extLst>
            <a:ext uri="{FF2B5EF4-FFF2-40B4-BE49-F238E27FC236}">
              <a16:creationId xmlns:a16="http://schemas.microsoft.com/office/drawing/2014/main" id="{F7F31DCC-885D-40C1-9EA9-2B52549760C9}"/>
            </a:ext>
          </a:extLst>
        </xdr:cNvPr>
        <xdr:cNvPicPr>
          <a:picLocks noChangeAspect="1"/>
        </xdr:cNvPicPr>
      </xdr:nvPicPr>
      <xdr:blipFill>
        <a:blip xmlns:r="http://schemas.openxmlformats.org/officeDocument/2006/relationships" r:embed="rId1"/>
        <a:stretch>
          <a:fillRect/>
        </a:stretch>
      </xdr:blipFill>
      <xdr:spPr>
        <a:xfrm>
          <a:off x="14887574" y="428625"/>
          <a:ext cx="6653719" cy="1447800"/>
        </a:xfrm>
        <a:prstGeom prst="rect">
          <a:avLst/>
        </a:prstGeom>
      </xdr:spPr>
    </xdr:pic>
    <xdr:clientData/>
  </xdr:twoCellAnchor>
  <xdr:twoCellAnchor editAs="oneCell">
    <xdr:from>
      <xdr:col>16</xdr:col>
      <xdr:colOff>586320</xdr:colOff>
      <xdr:row>12</xdr:row>
      <xdr:rowOff>142875</xdr:rowOff>
    </xdr:from>
    <xdr:to>
      <xdr:col>23</xdr:col>
      <xdr:colOff>448659</xdr:colOff>
      <xdr:row>21</xdr:row>
      <xdr:rowOff>143195</xdr:rowOff>
    </xdr:to>
    <xdr:pic>
      <xdr:nvPicPr>
        <xdr:cNvPr id="3" name="Image 2">
          <a:extLst>
            <a:ext uri="{FF2B5EF4-FFF2-40B4-BE49-F238E27FC236}">
              <a16:creationId xmlns:a16="http://schemas.microsoft.com/office/drawing/2014/main" id="{890ED8B3-3380-4F2C-A963-653403016089}"/>
            </a:ext>
          </a:extLst>
        </xdr:cNvPr>
        <xdr:cNvPicPr>
          <a:picLocks noChangeAspect="1"/>
        </xdr:cNvPicPr>
      </xdr:nvPicPr>
      <xdr:blipFill>
        <a:blip xmlns:r="http://schemas.openxmlformats.org/officeDocument/2006/relationships" r:embed="rId2"/>
        <a:stretch>
          <a:fillRect/>
        </a:stretch>
      </xdr:blipFill>
      <xdr:spPr>
        <a:xfrm>
          <a:off x="14816670" y="2600325"/>
          <a:ext cx="5272539" cy="1714820"/>
        </a:xfrm>
        <a:prstGeom prst="rect">
          <a:avLst/>
        </a:prstGeom>
      </xdr:spPr>
    </xdr:pic>
    <xdr:clientData/>
  </xdr:twoCellAnchor>
  <xdr:twoCellAnchor editAs="oneCell">
    <xdr:from>
      <xdr:col>21</xdr:col>
      <xdr:colOff>692864</xdr:colOff>
      <xdr:row>25</xdr:row>
      <xdr:rowOff>38100</xdr:rowOff>
    </xdr:from>
    <xdr:to>
      <xdr:col>30</xdr:col>
      <xdr:colOff>582049</xdr:colOff>
      <xdr:row>54</xdr:row>
      <xdr:rowOff>10375</xdr:rowOff>
    </xdr:to>
    <xdr:pic>
      <xdr:nvPicPr>
        <xdr:cNvPr id="4" name="Image 3">
          <a:extLst>
            <a:ext uri="{FF2B5EF4-FFF2-40B4-BE49-F238E27FC236}">
              <a16:creationId xmlns:a16="http://schemas.microsoft.com/office/drawing/2014/main" id="{65E0A349-ECE0-4DC7-BA9E-2809E98BCA4B}"/>
            </a:ext>
          </a:extLst>
        </xdr:cNvPr>
        <xdr:cNvPicPr>
          <a:picLocks noChangeAspect="1"/>
        </xdr:cNvPicPr>
      </xdr:nvPicPr>
      <xdr:blipFill>
        <a:blip xmlns:r="http://schemas.openxmlformats.org/officeDocument/2006/relationships" r:embed="rId3"/>
        <a:stretch>
          <a:fillRect/>
        </a:stretch>
      </xdr:blipFill>
      <xdr:spPr>
        <a:xfrm>
          <a:off x="18809414" y="4972050"/>
          <a:ext cx="6747185" cy="55920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657224</xdr:colOff>
      <xdr:row>1</xdr:row>
      <xdr:rowOff>200025</xdr:rowOff>
    </xdr:from>
    <xdr:to>
      <xdr:col>25</xdr:col>
      <xdr:colOff>376743</xdr:colOff>
      <xdr:row>9</xdr:row>
      <xdr:rowOff>47625</xdr:rowOff>
    </xdr:to>
    <xdr:pic>
      <xdr:nvPicPr>
        <xdr:cNvPr id="2" name="Image 1" descr="Une image contenant texte, capture d’écran, Police, nombre&#10;&#10;Description générée automatiquement">
          <a:extLst>
            <a:ext uri="{FF2B5EF4-FFF2-40B4-BE49-F238E27FC236}">
              <a16:creationId xmlns:a16="http://schemas.microsoft.com/office/drawing/2014/main" id="{7E12C293-1B36-FA0B-ADAE-2FC93E78AC46}"/>
            </a:ext>
          </a:extLst>
        </xdr:cNvPr>
        <xdr:cNvPicPr>
          <a:picLocks noChangeAspect="1"/>
        </xdr:cNvPicPr>
      </xdr:nvPicPr>
      <xdr:blipFill>
        <a:blip xmlns:r="http://schemas.openxmlformats.org/officeDocument/2006/relationships" r:embed="rId1"/>
        <a:stretch>
          <a:fillRect/>
        </a:stretch>
      </xdr:blipFill>
      <xdr:spPr>
        <a:xfrm>
          <a:off x="14887574" y="428625"/>
          <a:ext cx="6653719" cy="1447800"/>
        </a:xfrm>
        <a:prstGeom prst="rect">
          <a:avLst/>
        </a:prstGeom>
      </xdr:spPr>
    </xdr:pic>
    <xdr:clientData/>
  </xdr:twoCellAnchor>
  <xdr:twoCellAnchor editAs="oneCell">
    <xdr:from>
      <xdr:col>16</xdr:col>
      <xdr:colOff>586320</xdr:colOff>
      <xdr:row>12</xdr:row>
      <xdr:rowOff>142875</xdr:rowOff>
    </xdr:from>
    <xdr:to>
      <xdr:col>23</xdr:col>
      <xdr:colOff>448659</xdr:colOff>
      <xdr:row>21</xdr:row>
      <xdr:rowOff>143195</xdr:rowOff>
    </xdr:to>
    <xdr:pic>
      <xdr:nvPicPr>
        <xdr:cNvPr id="4" name="Image 3">
          <a:extLst>
            <a:ext uri="{FF2B5EF4-FFF2-40B4-BE49-F238E27FC236}">
              <a16:creationId xmlns:a16="http://schemas.microsoft.com/office/drawing/2014/main" id="{B21FD986-D013-048F-3FBC-6AF492C49BD0}"/>
            </a:ext>
          </a:extLst>
        </xdr:cNvPr>
        <xdr:cNvPicPr>
          <a:picLocks noChangeAspect="1"/>
        </xdr:cNvPicPr>
      </xdr:nvPicPr>
      <xdr:blipFill>
        <a:blip xmlns:r="http://schemas.openxmlformats.org/officeDocument/2006/relationships" r:embed="rId2"/>
        <a:stretch>
          <a:fillRect/>
        </a:stretch>
      </xdr:blipFill>
      <xdr:spPr>
        <a:xfrm>
          <a:off x="14188020" y="2600325"/>
          <a:ext cx="5272539" cy="1714820"/>
        </a:xfrm>
        <a:prstGeom prst="rect">
          <a:avLst/>
        </a:prstGeom>
      </xdr:spPr>
    </xdr:pic>
    <xdr:clientData/>
  </xdr:twoCellAnchor>
  <xdr:twoCellAnchor editAs="oneCell">
    <xdr:from>
      <xdr:col>21</xdr:col>
      <xdr:colOff>692864</xdr:colOff>
      <xdr:row>25</xdr:row>
      <xdr:rowOff>38100</xdr:rowOff>
    </xdr:from>
    <xdr:to>
      <xdr:col>30</xdr:col>
      <xdr:colOff>582049</xdr:colOff>
      <xdr:row>54</xdr:row>
      <xdr:rowOff>10375</xdr:rowOff>
    </xdr:to>
    <xdr:pic>
      <xdr:nvPicPr>
        <xdr:cNvPr id="3" name="Image 2">
          <a:extLst>
            <a:ext uri="{FF2B5EF4-FFF2-40B4-BE49-F238E27FC236}">
              <a16:creationId xmlns:a16="http://schemas.microsoft.com/office/drawing/2014/main" id="{70CC3CA7-D692-092F-19D3-32B84BCF12DE}"/>
            </a:ext>
          </a:extLst>
        </xdr:cNvPr>
        <xdr:cNvPicPr>
          <a:picLocks noChangeAspect="1"/>
        </xdr:cNvPicPr>
      </xdr:nvPicPr>
      <xdr:blipFill>
        <a:blip xmlns:r="http://schemas.openxmlformats.org/officeDocument/2006/relationships" r:embed="rId3"/>
        <a:stretch>
          <a:fillRect/>
        </a:stretch>
      </xdr:blipFill>
      <xdr:spPr>
        <a:xfrm>
          <a:off x="18390314" y="4972050"/>
          <a:ext cx="6747185" cy="55920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nts%20and%20Settings\vsalle\Mes%20documents\Clients\2008\CAR%20TRAMWAY\dernier%20mod&#232;le%202006\REIMS-F4-0201-210606_VF-MA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falberti\Documents\2_VALLERAUGUE\MISE%20A%20JOUR%20MARS%202019\Analyse_financiere_Valleraugue_V02%20F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U:\PRODUCTION\PRODUCTION\VILLE%20D'AVALLON\ETUDE%20DU%20MODE%20DE%20GESTION\REGIE%20PROJECTIONS%20S1\EAU%20POTABLE-%20Prospective%20financi&#232;re%202013-202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Documents%20and%20Settings\Vfuoc\Local%20Settings\Temporary%20Internet%20Files\OLKFC\Mod&#233;lisation\CG%20LOIRET-F1-001-19102008_ViS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PIF\STRUCTURING%20GROUP\Mandats%20en%20cours\Eiffage%20Vinci%20-%20Extension%20Prado\Oral\Mod&#232;le\Mod&#232;les%20&#224;%2090%20bps\Mod&#232;le%20-%20Prado%20Sud%2014%2012%2007%20-%20GER%20+%20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BDA\Documents\ECOSFERES\ST%20AMBROIX\reunion%203%20nov011\ANA%20FIstambroix%20ASSNT%20v3%2027032012%2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U:\Users\bda\AppData\Local\Microsoft\Windows\Temporary%20Internet%20Files\Content.IE5\7S6PUEYA\008GREZES%20%2027%2002%20012%2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PIGNAL\Documents\Travail\Anciens%20rapports\3-Phase%203\3.3-Proposition%20de%20Sc&#233;narios\3.3.3-Travail\SYNTHESE_TRAVAUX_MIN_VALID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U:\Users\bda\AppData\Local\Microsoft\Windows\Temporary%20Internet%20Files\Content.IE5\ZY639JLM\005%20Montrodat%2025%2001%202012%2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brl.intra\DFS\BRLi\Girard\800832_MAJ_SDAEP_SDA_CANM\08_Production\Phase%203\Travaux\800832-ECH-AEP-PHASE3-TableauTravaux-c.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U:\BDA\Documents\ECOSFERES\BOZOULS\BOZOULS%20SIG%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 de garde"/>
      <sheetName val="Résultats"/>
      <sheetName val="Hyp"/>
      <sheetName val="Scenario Manager"/>
      <sheetName val="SFE_RM"/>
      <sheetName val="Flag"/>
      <sheetName val="Capex"/>
      <sheetName val="Amort"/>
      <sheetName val="NTF"/>
      <sheetName val="Dette"/>
      <sheetName val="EchDette"/>
      <sheetName val="Opex"/>
      <sheetName val="Recettes"/>
      <sheetName val="Taxes"/>
      <sheetName val="SFE"/>
      <sheetName val="CF"/>
      <sheetName val="Ratios"/>
      <sheetName val="S&amp;U"/>
      <sheetName val="PL&amp;BS"/>
      <sheetName val="CF-C"/>
      <sheetName val="Chart_Data"/>
      <sheetName val="G-CF"/>
      <sheetName val="G-SFE"/>
      <sheetName val="G-SFE2"/>
      <sheetName val="G-Structure"/>
      <sheetName val="Impression"/>
      <sheetName val="SFE_CC_V.8.2"/>
      <sheetName val="Annexe22_CC"/>
      <sheetName val="Annexe22_CC (2)"/>
      <sheetName val="Annexe23_CC"/>
      <sheetName val="Annexe26_CC"/>
      <sheetName val="Annexe26_CC (2)"/>
      <sheetName val="Annexe30_CC"/>
      <sheetName val="Annexe2_CT"/>
      <sheetName val="Annexe3_CT"/>
    </sheetNames>
    <sheetDataSet>
      <sheetData sheetId="0" refreshError="1"/>
      <sheetData sheetId="1" refreshError="1"/>
      <sheetData sheetId="2" refreshError="1"/>
      <sheetData sheetId="3" refreshError="1">
        <row r="8">
          <cell r="N8">
            <v>0</v>
          </cell>
        </row>
      </sheetData>
      <sheetData sheetId="4" refreshError="1"/>
      <sheetData sheetId="5" refreshError="1">
        <row r="102">
          <cell r="F102">
            <v>1.0049629315732038</v>
          </cell>
          <cell r="G102">
            <v>1.0250621902046679</v>
          </cell>
          <cell r="H102">
            <v>1.0455634340087612</v>
          </cell>
          <cell r="I102">
            <v>1.0664747026889365</v>
          </cell>
          <cell r="J102">
            <v>1.0878041967427152</v>
          </cell>
          <cell r="K102">
            <v>1.1095602806775695</v>
          </cell>
          <cell r="L102">
            <v>1.1317514862911209</v>
          </cell>
          <cell r="M102">
            <v>1.1543865160169433</v>
          </cell>
          <cell r="N102">
            <v>1.1774742463372823</v>
          </cell>
          <cell r="O102">
            <v>1.2010237312640279</v>
          </cell>
          <cell r="P102">
            <v>1.2250442058893085</v>
          </cell>
          <cell r="Q102">
            <v>1.2495450900070948</v>
          </cell>
          <cell r="R102">
            <v>1.2745359918072365</v>
          </cell>
          <cell r="S102">
            <v>1.3000267116433815</v>
          </cell>
          <cell r="T102">
            <v>1.326027245876249</v>
          </cell>
          <cell r="U102">
            <v>1.352547790793774</v>
          </cell>
          <cell r="V102">
            <v>1.3795987466096495</v>
          </cell>
          <cell r="W102">
            <v>1.4071907215418424</v>
          </cell>
          <cell r="X102">
            <v>1.4353345359726795</v>
          </cell>
          <cell r="Y102">
            <v>1.464041226692133</v>
          </cell>
          <cell r="Z102">
            <v>1.4933220512259757</v>
          </cell>
          <cell r="AA102">
            <v>1.5231884922504955</v>
          </cell>
          <cell r="AB102">
            <v>1.5536522620955051</v>
          </cell>
          <cell r="AC102">
            <v>1.5847253073374152</v>
          </cell>
          <cell r="AD102">
            <v>1.6164198134841636</v>
          </cell>
          <cell r="AE102">
            <v>1.6487482097538471</v>
          </cell>
          <cell r="AF102">
            <v>1.681723173948924</v>
          </cell>
          <cell r="AG102">
            <v>1.7153576374279023</v>
          </cell>
          <cell r="AH102">
            <v>1.7496647901764606</v>
          </cell>
          <cell r="AI102">
            <v>1.7846580859799899</v>
          </cell>
          <cell r="AJ102">
            <v>1.8203512476995896</v>
          </cell>
          <cell r="AK102">
            <v>1.8567582726535812</v>
          </cell>
          <cell r="AL102">
            <v>1.893893438106653</v>
          </cell>
          <cell r="AM102">
            <v>1.9317713068687861</v>
          </cell>
          <cell r="AN102">
            <v>1.9704067330061621</v>
          </cell>
          <cell r="AO102">
            <v>2.009814867666285</v>
          </cell>
          <cell r="AP102">
            <v>2.0500111650196109</v>
          </cell>
          <cell r="AQ102">
            <v>2.0910113883200032</v>
          </cell>
          <cell r="AR102">
            <v>2.1328316160864031</v>
          </cell>
          <cell r="AS102">
            <v>2.1754882484081315</v>
          </cell>
          <cell r="AT102">
            <v>2.2189980133762939</v>
          </cell>
          <cell r="AU102">
            <v>2.26337797364382</v>
          </cell>
          <cell r="AV102">
            <v>2.3086455331166964</v>
          </cell>
          <cell r="AW102">
            <v>2.3548184437790303</v>
          </cell>
          <cell r="AX102">
            <v>2.4019148126546113</v>
          </cell>
          <cell r="AY102">
            <v>2.4499531089077031</v>
          </cell>
        </row>
      </sheetData>
      <sheetData sheetId="6" refreshError="1"/>
      <sheetData sheetId="7" refreshError="1"/>
      <sheetData sheetId="8" refreshError="1">
        <row r="63">
          <cell r="D63">
            <v>107.27577097547353</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EXECUTION"/>
      <sheetName val="2.FINANCEMENT"/>
      <sheetName val="3.DETTE (2)"/>
      <sheetName val="saisiedette"/>
      <sheetName val="BUDGET"/>
      <sheetName val="Recettes"/>
      <sheetName val="EMPEQUIL"/>
      <sheetName val="DAT"/>
      <sheetName val="Tvx_Valleraugue"/>
      <sheetName val="DETTE"/>
      <sheetName val="SIG"/>
      <sheetName val="SIGEAU"/>
      <sheetName val="SIGASS"/>
      <sheetName val="BILANEAU"/>
      <sheetName val="BILANASST"/>
      <sheetName val="saisiepat"/>
      <sheetName val="tarifs raccordt"/>
      <sheetName val="EREAU"/>
      <sheetName val="ERASS"/>
      <sheetName val="listes"/>
      <sheetName val="Feuil1"/>
      <sheetName val="Feuil2"/>
      <sheetName val="saisie cabp"/>
    </sheetNames>
    <sheetDataSet>
      <sheetData sheetId="0"/>
      <sheetData sheetId="1"/>
      <sheetData sheetId="2"/>
      <sheetData sheetId="3">
        <row r="2">
          <cell r="A2" t="str">
            <v>N°</v>
          </cell>
          <cell r="B2" t="str">
            <v>commune</v>
          </cell>
          <cell r="C2" t="str">
            <v>activités</v>
          </cell>
          <cell r="D2" t="str">
            <v>ORGANISMES</v>
          </cell>
          <cell r="E2" t="str">
            <v>N° de contrat</v>
          </cell>
          <cell r="F2" t="str">
            <v>CAPITAL EMPRUNTE</v>
          </cell>
          <cell r="G2" t="str">
            <v>DUREE</v>
          </cell>
          <cell r="H2" t="str">
            <v>DATE 1ER REMBOURSEMENT</v>
          </cell>
          <cell r="I2" t="str">
            <v>ANNEE1</v>
          </cell>
          <cell r="J2" t="str">
            <v>DATE FIN</v>
          </cell>
          <cell r="K2" t="str">
            <v>PRORATADEPART</v>
          </cell>
          <cell r="L2" t="str">
            <v>PRORATAFIN</v>
          </cell>
          <cell r="M2" t="str">
            <v>TAUX</v>
          </cell>
          <cell r="N2" t="str">
            <v>PERIODICITE</v>
          </cell>
          <cell r="O2" t="str">
            <v>CRD 31.12.2005</v>
          </cell>
          <cell r="P2" t="str">
            <v>CRD 31.12.2006</v>
          </cell>
          <cell r="Q2" t="str">
            <v>CRD 31.12.2007</v>
          </cell>
          <cell r="R2" t="str">
            <v>CRD 31.12.2008</v>
          </cell>
          <cell r="S2" t="str">
            <v>CRD 31.12.2009</v>
          </cell>
          <cell r="T2" t="str">
            <v>CRD 31.12.2018</v>
          </cell>
          <cell r="U2" t="str">
            <v>CRD 31.12.2017</v>
          </cell>
        </row>
        <row r="3">
          <cell r="A3">
            <v>1</v>
          </cell>
          <cell r="B3" t="str">
            <v>ccva</v>
          </cell>
          <cell r="C3" t="str">
            <v>assnt</v>
          </cell>
          <cell r="D3" t="str">
            <v>ca</v>
          </cell>
          <cell r="E3" t="str">
            <v>STEP</v>
          </cell>
          <cell r="F3">
            <v>500000</v>
          </cell>
          <cell r="G3">
            <v>25</v>
          </cell>
          <cell r="H3">
            <v>43524</v>
          </cell>
          <cell r="I3">
            <v>2017</v>
          </cell>
          <cell r="J3">
            <v>2042</v>
          </cell>
          <cell r="K3">
            <v>0</v>
          </cell>
          <cell r="L3">
            <v>1</v>
          </cell>
          <cell r="M3">
            <v>3.7100000000000001E-2</v>
          </cell>
          <cell r="N3" t="str">
            <v>A</v>
          </cell>
          <cell r="T3">
            <v>500000</v>
          </cell>
          <cell r="U3">
            <v>0</v>
          </cell>
        </row>
        <row r="4">
          <cell r="A4">
            <v>2</v>
          </cell>
          <cell r="B4" t="str">
            <v>ccva</v>
          </cell>
          <cell r="C4" t="str">
            <v>assnt</v>
          </cell>
          <cell r="D4" t="str">
            <v>ca</v>
          </cell>
          <cell r="E4" t="str">
            <v>AEP</v>
          </cell>
          <cell r="F4">
            <v>160000</v>
          </cell>
          <cell r="G4">
            <v>11</v>
          </cell>
          <cell r="H4">
            <v>39858</v>
          </cell>
          <cell r="I4">
            <v>2008</v>
          </cell>
          <cell r="J4">
            <v>2019</v>
          </cell>
          <cell r="K4">
            <v>0</v>
          </cell>
          <cell r="L4">
            <v>1</v>
          </cell>
          <cell r="M4">
            <v>4.3999999999999997E-2</v>
          </cell>
          <cell r="N4" t="str">
            <v>A</v>
          </cell>
          <cell r="T4">
            <v>19059</v>
          </cell>
          <cell r="U4">
            <v>0</v>
          </cell>
        </row>
        <row r="5">
          <cell r="A5">
            <v>3</v>
          </cell>
          <cell r="B5" t="str">
            <v>ccva</v>
          </cell>
          <cell r="C5" t="str">
            <v>assnt</v>
          </cell>
          <cell r="D5" t="str">
            <v>ca</v>
          </cell>
          <cell r="E5" t="str">
            <v>AEP</v>
          </cell>
          <cell r="F5">
            <v>0</v>
          </cell>
          <cell r="H5">
            <v>0</v>
          </cell>
          <cell r="I5">
            <v>0</v>
          </cell>
          <cell r="J5">
            <v>0</v>
          </cell>
          <cell r="K5" t="e">
            <v>#N/A</v>
          </cell>
          <cell r="L5" t="e">
            <v>#N/A</v>
          </cell>
          <cell r="M5">
            <v>0</v>
          </cell>
          <cell r="T5">
            <v>0</v>
          </cell>
          <cell r="U5">
            <v>0</v>
          </cell>
        </row>
        <row r="6">
          <cell r="A6">
            <v>4</v>
          </cell>
          <cell r="B6" t="str">
            <v>ccva</v>
          </cell>
          <cell r="C6" t="str">
            <v>assnt</v>
          </cell>
          <cell r="E6" t="str">
            <v>AEP</v>
          </cell>
          <cell r="H6">
            <v>0</v>
          </cell>
          <cell r="I6">
            <v>0</v>
          </cell>
          <cell r="J6">
            <v>0</v>
          </cell>
          <cell r="K6" t="e">
            <v>#N/A</v>
          </cell>
          <cell r="L6" t="e">
            <v>#N/A</v>
          </cell>
          <cell r="M6">
            <v>0</v>
          </cell>
          <cell r="T6">
            <v>0</v>
          </cell>
          <cell r="U6">
            <v>0</v>
          </cell>
        </row>
        <row r="7">
          <cell r="A7">
            <v>5</v>
          </cell>
          <cell r="B7" t="str">
            <v>ccva</v>
          </cell>
          <cell r="C7" t="str">
            <v>assnt</v>
          </cell>
          <cell r="E7" t="str">
            <v>AEP</v>
          </cell>
          <cell r="H7">
            <v>0</v>
          </cell>
          <cell r="I7">
            <v>0</v>
          </cell>
          <cell r="J7">
            <v>0</v>
          </cell>
          <cell r="K7" t="e">
            <v>#N/A</v>
          </cell>
          <cell r="L7" t="e">
            <v>#N/A</v>
          </cell>
          <cell r="M7">
            <v>0</v>
          </cell>
          <cell r="T7">
            <v>0</v>
          </cell>
          <cell r="U7">
            <v>0</v>
          </cell>
        </row>
        <row r="8">
          <cell r="A8">
            <v>6</v>
          </cell>
          <cell r="B8" t="str">
            <v>ccva</v>
          </cell>
          <cell r="C8" t="str">
            <v>assnt</v>
          </cell>
          <cell r="E8" t="str">
            <v>AEP</v>
          </cell>
          <cell r="H8">
            <v>0</v>
          </cell>
          <cell r="I8">
            <v>0</v>
          </cell>
          <cell r="J8">
            <v>0</v>
          </cell>
          <cell r="K8" t="e">
            <v>#N/A</v>
          </cell>
          <cell r="L8" t="e">
            <v>#N/A</v>
          </cell>
          <cell r="M8">
            <v>0</v>
          </cell>
          <cell r="T8">
            <v>0</v>
          </cell>
          <cell r="U8">
            <v>0</v>
          </cell>
        </row>
        <row r="9">
          <cell r="A9">
            <v>7</v>
          </cell>
          <cell r="B9" t="str">
            <v>ccva</v>
          </cell>
          <cell r="C9" t="str">
            <v>assnt</v>
          </cell>
          <cell r="E9" t="str">
            <v>AEP</v>
          </cell>
          <cell r="H9">
            <v>0</v>
          </cell>
          <cell r="I9">
            <v>0</v>
          </cell>
          <cell r="J9">
            <v>0</v>
          </cell>
          <cell r="K9" t="e">
            <v>#N/A</v>
          </cell>
          <cell r="L9" t="e">
            <v>#N/A</v>
          </cell>
          <cell r="M9">
            <v>0</v>
          </cell>
          <cell r="T9">
            <v>0</v>
          </cell>
          <cell r="U9">
            <v>0</v>
          </cell>
        </row>
        <row r="10">
          <cell r="A10">
            <v>8</v>
          </cell>
          <cell r="B10" t="str">
            <v>ccva</v>
          </cell>
          <cell r="C10" t="str">
            <v>assnt</v>
          </cell>
          <cell r="E10" t="str">
            <v>AEP</v>
          </cell>
          <cell r="H10">
            <v>0</v>
          </cell>
          <cell r="I10">
            <v>0</v>
          </cell>
          <cell r="J10">
            <v>0</v>
          </cell>
          <cell r="K10" t="e">
            <v>#N/A</v>
          </cell>
          <cell r="L10" t="e">
            <v>#N/A</v>
          </cell>
          <cell r="M10">
            <v>0</v>
          </cell>
          <cell r="T10">
            <v>0</v>
          </cell>
          <cell r="U10">
            <v>0</v>
          </cell>
        </row>
        <row r="11">
          <cell r="A11">
            <v>9</v>
          </cell>
          <cell r="B11" t="str">
            <v>ccva</v>
          </cell>
          <cell r="C11" t="str">
            <v>assnt</v>
          </cell>
          <cell r="E11" t="str">
            <v>AEP</v>
          </cell>
          <cell r="H11">
            <v>0</v>
          </cell>
          <cell r="I11">
            <v>0</v>
          </cell>
          <cell r="J11">
            <v>0</v>
          </cell>
          <cell r="K11" t="e">
            <v>#N/A</v>
          </cell>
          <cell r="L11" t="e">
            <v>#N/A</v>
          </cell>
          <cell r="M11">
            <v>0</v>
          </cell>
          <cell r="T11">
            <v>0</v>
          </cell>
          <cell r="U11">
            <v>0</v>
          </cell>
        </row>
        <row r="12">
          <cell r="A12">
            <v>10</v>
          </cell>
          <cell r="B12" t="str">
            <v>ccva</v>
          </cell>
          <cell r="C12" t="str">
            <v>assnt</v>
          </cell>
          <cell r="E12" t="str">
            <v>AEP</v>
          </cell>
          <cell r="F12">
            <v>0</v>
          </cell>
          <cell r="H12">
            <v>0</v>
          </cell>
          <cell r="I12">
            <v>0</v>
          </cell>
          <cell r="J12">
            <v>0</v>
          </cell>
          <cell r="K12" t="e">
            <v>#N/A</v>
          </cell>
          <cell r="L12" t="e">
            <v>#N/A</v>
          </cell>
          <cell r="M12">
            <v>0</v>
          </cell>
        </row>
        <row r="13">
          <cell r="A13">
            <v>11</v>
          </cell>
          <cell r="B13" t="str">
            <v>ccva</v>
          </cell>
          <cell r="C13" t="str">
            <v>assnt</v>
          </cell>
          <cell r="E13" t="str">
            <v>AEP</v>
          </cell>
          <cell r="F13">
            <v>0</v>
          </cell>
          <cell r="H13">
            <v>0</v>
          </cell>
          <cell r="I13">
            <v>0</v>
          </cell>
          <cell r="J13">
            <v>0</v>
          </cell>
          <cell r="K13" t="e">
            <v>#N/A</v>
          </cell>
          <cell r="L13" t="e">
            <v>#N/A</v>
          </cell>
          <cell r="M13">
            <v>0</v>
          </cell>
        </row>
        <row r="14">
          <cell r="A14">
            <v>12</v>
          </cell>
          <cell r="B14" t="str">
            <v>ccva</v>
          </cell>
          <cell r="C14" t="str">
            <v>assnt</v>
          </cell>
          <cell r="E14" t="str">
            <v>AEP</v>
          </cell>
          <cell r="F14">
            <v>0</v>
          </cell>
          <cell r="H14">
            <v>0</v>
          </cell>
          <cell r="I14">
            <v>0</v>
          </cell>
          <cell r="J14">
            <v>0</v>
          </cell>
          <cell r="K14" t="e">
            <v>#N/A</v>
          </cell>
          <cell r="L14" t="e">
            <v>#N/A</v>
          </cell>
          <cell r="M14">
            <v>0</v>
          </cell>
        </row>
        <row r="15">
          <cell r="A15">
            <v>13</v>
          </cell>
          <cell r="B15" t="str">
            <v>ccva</v>
          </cell>
          <cell r="C15" t="str">
            <v>assnt</v>
          </cell>
          <cell r="E15" t="str">
            <v>AEP</v>
          </cell>
          <cell r="F15">
            <v>0</v>
          </cell>
          <cell r="H15">
            <v>0</v>
          </cell>
          <cell r="I15">
            <v>0</v>
          </cell>
          <cell r="J15">
            <v>0</v>
          </cell>
          <cell r="K15" t="e">
            <v>#N/A</v>
          </cell>
          <cell r="L15" t="e">
            <v>#N/A</v>
          </cell>
          <cell r="M15">
            <v>0</v>
          </cell>
        </row>
        <row r="16">
          <cell r="A16">
            <v>14</v>
          </cell>
          <cell r="B16" t="str">
            <v>ccva</v>
          </cell>
          <cell r="C16" t="str">
            <v>assnt</v>
          </cell>
          <cell r="E16" t="str">
            <v>AEP</v>
          </cell>
          <cell r="F16">
            <v>0</v>
          </cell>
          <cell r="H16">
            <v>0</v>
          </cell>
          <cell r="I16">
            <v>0</v>
          </cell>
          <cell r="J16">
            <v>0</v>
          </cell>
          <cell r="K16" t="e">
            <v>#N/A</v>
          </cell>
          <cell r="L16" t="e">
            <v>#N/A</v>
          </cell>
          <cell r="M16">
            <v>0</v>
          </cell>
        </row>
        <row r="17">
          <cell r="A17">
            <v>15</v>
          </cell>
          <cell r="B17" t="str">
            <v>ccva</v>
          </cell>
          <cell r="C17" t="str">
            <v>assnt</v>
          </cell>
          <cell r="F17">
            <v>0</v>
          </cell>
          <cell r="H17">
            <v>0</v>
          </cell>
          <cell r="I17">
            <v>0</v>
          </cell>
          <cell r="J17">
            <v>0</v>
          </cell>
          <cell r="K17" t="e">
            <v>#N/A</v>
          </cell>
          <cell r="L17" t="e">
            <v>#N/A</v>
          </cell>
          <cell r="M17">
            <v>0</v>
          </cell>
        </row>
        <row r="18">
          <cell r="A18">
            <v>16</v>
          </cell>
          <cell r="B18" t="str">
            <v>ccva</v>
          </cell>
          <cell r="C18" t="str">
            <v>assnt</v>
          </cell>
          <cell r="F18">
            <v>0</v>
          </cell>
          <cell r="H18">
            <v>0</v>
          </cell>
          <cell r="I18">
            <v>0</v>
          </cell>
          <cell r="J18">
            <v>0</v>
          </cell>
          <cell r="K18" t="e">
            <v>#N/A</v>
          </cell>
          <cell r="L18" t="e">
            <v>#N/A</v>
          </cell>
          <cell r="M18">
            <v>0</v>
          </cell>
        </row>
        <row r="19">
          <cell r="A19">
            <v>17</v>
          </cell>
          <cell r="B19" t="str">
            <v>ccva</v>
          </cell>
          <cell r="C19" t="str">
            <v>assnt</v>
          </cell>
          <cell r="F19">
            <v>0</v>
          </cell>
          <cell r="H19">
            <v>0</v>
          </cell>
          <cell r="I19">
            <v>0</v>
          </cell>
          <cell r="J19">
            <v>0</v>
          </cell>
          <cell r="K19" t="e">
            <v>#N/A</v>
          </cell>
          <cell r="L19" t="e">
            <v>#N/A</v>
          </cell>
          <cell r="M19">
            <v>0</v>
          </cell>
        </row>
        <row r="20">
          <cell r="A20">
            <v>18</v>
          </cell>
          <cell r="B20" t="str">
            <v>ccva</v>
          </cell>
          <cell r="C20" t="str">
            <v>assnt</v>
          </cell>
          <cell r="D20">
            <v>0</v>
          </cell>
          <cell r="F20">
            <v>0</v>
          </cell>
          <cell r="H20">
            <v>0</v>
          </cell>
          <cell r="I20">
            <v>0</v>
          </cell>
          <cell r="J20">
            <v>0</v>
          </cell>
          <cell r="K20" t="e">
            <v>#N/A</v>
          </cell>
          <cell r="L20" t="e">
            <v>#N/A</v>
          </cell>
          <cell r="M20">
            <v>0</v>
          </cell>
          <cell r="N20">
            <v>0</v>
          </cell>
          <cell r="O20">
            <v>0</v>
          </cell>
          <cell r="P20">
            <v>0</v>
          </cell>
          <cell r="Q20">
            <v>0</v>
          </cell>
          <cell r="R20">
            <v>0</v>
          </cell>
          <cell r="S20">
            <v>0</v>
          </cell>
          <cell r="T20">
            <v>0</v>
          </cell>
          <cell r="U20">
            <v>0</v>
          </cell>
        </row>
        <row r="21">
          <cell r="A21">
            <v>19</v>
          </cell>
          <cell r="B21" t="str">
            <v>ccva</v>
          </cell>
          <cell r="C21" t="str">
            <v>assnt</v>
          </cell>
          <cell r="D21">
            <v>0</v>
          </cell>
          <cell r="F21">
            <v>0</v>
          </cell>
          <cell r="H21">
            <v>0</v>
          </cell>
          <cell r="I21">
            <v>0</v>
          </cell>
          <cell r="J21">
            <v>0</v>
          </cell>
          <cell r="K21" t="e">
            <v>#N/A</v>
          </cell>
          <cell r="L21" t="e">
            <v>#N/A</v>
          </cell>
          <cell r="M21">
            <v>0</v>
          </cell>
          <cell r="N21">
            <v>0</v>
          </cell>
          <cell r="O21">
            <v>0</v>
          </cell>
          <cell r="P21">
            <v>0</v>
          </cell>
          <cell r="Q21">
            <v>0</v>
          </cell>
          <cell r="R21">
            <v>0</v>
          </cell>
          <cell r="S21">
            <v>0</v>
          </cell>
          <cell r="T21">
            <v>0</v>
          </cell>
          <cell r="U21">
            <v>0</v>
          </cell>
        </row>
        <row r="22">
          <cell r="A22">
            <v>20</v>
          </cell>
          <cell r="B22" t="str">
            <v>ccva</v>
          </cell>
          <cell r="C22" t="str">
            <v>assnt</v>
          </cell>
          <cell r="H22">
            <v>0</v>
          </cell>
          <cell r="I22">
            <v>0</v>
          </cell>
          <cell r="J22">
            <v>2008</v>
          </cell>
          <cell r="K22" t="e">
            <v>#N/A</v>
          </cell>
          <cell r="L22" t="e">
            <v>#N/A</v>
          </cell>
          <cell r="M22">
            <v>0</v>
          </cell>
          <cell r="N22">
            <v>0</v>
          </cell>
          <cell r="O22">
            <v>0</v>
          </cell>
          <cell r="P22">
            <v>0</v>
          </cell>
          <cell r="Q22">
            <v>0</v>
          </cell>
          <cell r="R22">
            <v>0</v>
          </cell>
          <cell r="S22">
            <v>0</v>
          </cell>
          <cell r="T22">
            <v>0</v>
          </cell>
          <cell r="U22">
            <v>0</v>
          </cell>
        </row>
        <row r="23">
          <cell r="A23">
            <v>21</v>
          </cell>
          <cell r="B23" t="str">
            <v>ccva</v>
          </cell>
          <cell r="C23" t="str">
            <v>assnt</v>
          </cell>
          <cell r="H23">
            <v>0</v>
          </cell>
          <cell r="I23">
            <v>0</v>
          </cell>
          <cell r="J23">
            <v>0</v>
          </cell>
          <cell r="K23" t="e">
            <v>#N/A</v>
          </cell>
          <cell r="L23" t="e">
            <v>#N/A</v>
          </cell>
          <cell r="M23">
            <v>0</v>
          </cell>
          <cell r="N23">
            <v>0</v>
          </cell>
          <cell r="O23">
            <v>0</v>
          </cell>
          <cell r="P23">
            <v>0</v>
          </cell>
          <cell r="Q23">
            <v>0</v>
          </cell>
          <cell r="R23">
            <v>0</v>
          </cell>
          <cell r="S23">
            <v>0</v>
          </cell>
          <cell r="T23">
            <v>0</v>
          </cell>
          <cell r="U23">
            <v>0</v>
          </cell>
        </row>
        <row r="24">
          <cell r="A24">
            <v>22</v>
          </cell>
          <cell r="B24" t="str">
            <v>ccva</v>
          </cell>
          <cell r="C24" t="str">
            <v>assnt</v>
          </cell>
          <cell r="H24">
            <v>0</v>
          </cell>
          <cell r="I24">
            <v>0</v>
          </cell>
          <cell r="J24">
            <v>0</v>
          </cell>
          <cell r="K24" t="e">
            <v>#N/A</v>
          </cell>
          <cell r="L24" t="e">
            <v>#N/A</v>
          </cell>
          <cell r="M24">
            <v>0</v>
          </cell>
        </row>
        <row r="25">
          <cell r="A25">
            <v>23</v>
          </cell>
          <cell r="B25" t="str">
            <v>ccva</v>
          </cell>
          <cell r="C25" t="str">
            <v>assnt</v>
          </cell>
          <cell r="H25">
            <v>0</v>
          </cell>
          <cell r="I25">
            <v>0</v>
          </cell>
          <cell r="J25">
            <v>0</v>
          </cell>
          <cell r="K25" t="e">
            <v>#N/A</v>
          </cell>
          <cell r="L25" t="e">
            <v>#N/A</v>
          </cell>
          <cell r="M25">
            <v>0</v>
          </cell>
          <cell r="N25">
            <v>0</v>
          </cell>
        </row>
        <row r="26">
          <cell r="A26">
            <v>24</v>
          </cell>
          <cell r="B26" t="str">
            <v>ccva</v>
          </cell>
          <cell r="C26" t="str">
            <v>assnt</v>
          </cell>
          <cell r="D26">
            <v>0</v>
          </cell>
          <cell r="H26">
            <v>0</v>
          </cell>
          <cell r="I26">
            <v>0</v>
          </cell>
          <cell r="J26">
            <v>0</v>
          </cell>
          <cell r="K26" t="e">
            <v>#N/A</v>
          </cell>
          <cell r="L26" t="e">
            <v>#N/A</v>
          </cell>
          <cell r="M26">
            <v>0</v>
          </cell>
          <cell r="N26">
            <v>0</v>
          </cell>
          <cell r="O26">
            <v>0</v>
          </cell>
          <cell r="P26">
            <v>0</v>
          </cell>
          <cell r="Q26">
            <v>0</v>
          </cell>
          <cell r="R26">
            <v>0</v>
          </cell>
          <cell r="S26">
            <v>0</v>
          </cell>
          <cell r="T26">
            <v>0</v>
          </cell>
          <cell r="U26">
            <v>0</v>
          </cell>
        </row>
        <row r="27">
          <cell r="A27">
            <v>25</v>
          </cell>
          <cell r="B27" t="str">
            <v>ccva</v>
          </cell>
          <cell r="C27" t="str">
            <v>assnt</v>
          </cell>
          <cell r="D27">
            <v>0</v>
          </cell>
          <cell r="H27">
            <v>0</v>
          </cell>
          <cell r="I27">
            <v>0</v>
          </cell>
          <cell r="J27">
            <v>0</v>
          </cell>
          <cell r="K27" t="e">
            <v>#N/A</v>
          </cell>
          <cell r="L27" t="e">
            <v>#N/A</v>
          </cell>
          <cell r="M27">
            <v>0</v>
          </cell>
          <cell r="N27">
            <v>0</v>
          </cell>
          <cell r="O27">
            <v>0</v>
          </cell>
          <cell r="P27">
            <v>0</v>
          </cell>
          <cell r="Q27">
            <v>0</v>
          </cell>
          <cell r="R27">
            <v>0</v>
          </cell>
          <cell r="S27">
            <v>0</v>
          </cell>
          <cell r="T27">
            <v>0</v>
          </cell>
          <cell r="U27">
            <v>0</v>
          </cell>
        </row>
        <row r="28">
          <cell r="A28">
            <v>26</v>
          </cell>
          <cell r="B28" t="str">
            <v>ccva</v>
          </cell>
          <cell r="C28" t="str">
            <v>assnt</v>
          </cell>
          <cell r="D28">
            <v>0</v>
          </cell>
          <cell r="H28">
            <v>0</v>
          </cell>
          <cell r="I28">
            <v>0</v>
          </cell>
          <cell r="J28">
            <v>0</v>
          </cell>
          <cell r="K28" t="e">
            <v>#N/A</v>
          </cell>
          <cell r="L28" t="e">
            <v>#N/A</v>
          </cell>
          <cell r="M28">
            <v>0</v>
          </cell>
          <cell r="N28">
            <v>0</v>
          </cell>
          <cell r="O28">
            <v>0</v>
          </cell>
          <cell r="P28">
            <v>0</v>
          </cell>
          <cell r="Q28">
            <v>0</v>
          </cell>
          <cell r="R28">
            <v>0</v>
          </cell>
          <cell r="S28">
            <v>0</v>
          </cell>
          <cell r="T28">
            <v>0</v>
          </cell>
          <cell r="U28">
            <v>0</v>
          </cell>
        </row>
        <row r="29">
          <cell r="A29">
            <v>27</v>
          </cell>
          <cell r="B29" t="str">
            <v>ccva</v>
          </cell>
          <cell r="C29" t="str">
            <v>assnt</v>
          </cell>
          <cell r="D29">
            <v>0</v>
          </cell>
          <cell r="H29">
            <v>0</v>
          </cell>
          <cell r="I29">
            <v>0</v>
          </cell>
          <cell r="J29">
            <v>0</v>
          </cell>
          <cell r="K29" t="e">
            <v>#N/A</v>
          </cell>
          <cell r="L29" t="e">
            <v>#N/A</v>
          </cell>
          <cell r="M29">
            <v>0</v>
          </cell>
          <cell r="N29">
            <v>0</v>
          </cell>
          <cell r="O29">
            <v>0</v>
          </cell>
          <cell r="P29">
            <v>0</v>
          </cell>
          <cell r="Q29">
            <v>0</v>
          </cell>
          <cell r="R29">
            <v>0</v>
          </cell>
          <cell r="S29">
            <v>0</v>
          </cell>
          <cell r="T29">
            <v>0</v>
          </cell>
          <cell r="U29">
            <v>0</v>
          </cell>
        </row>
        <row r="30">
          <cell r="A30">
            <v>28</v>
          </cell>
          <cell r="B30" t="str">
            <v>ccva</v>
          </cell>
          <cell r="C30" t="str">
            <v>assnt</v>
          </cell>
          <cell r="D30">
            <v>0</v>
          </cell>
          <cell r="H30">
            <v>0</v>
          </cell>
          <cell r="I30">
            <v>0</v>
          </cell>
          <cell r="J30">
            <v>0</v>
          </cell>
          <cell r="K30" t="e">
            <v>#N/A</v>
          </cell>
          <cell r="L30" t="e">
            <v>#N/A</v>
          </cell>
          <cell r="M30">
            <v>0</v>
          </cell>
        </row>
        <row r="31">
          <cell r="B31" t="str">
            <v>ccva</v>
          </cell>
          <cell r="C31" t="str">
            <v>assnt</v>
          </cell>
          <cell r="D31">
            <v>0</v>
          </cell>
          <cell r="H31">
            <v>0</v>
          </cell>
          <cell r="I31">
            <v>0</v>
          </cell>
          <cell r="J31">
            <v>0</v>
          </cell>
          <cell r="K31" t="e">
            <v>#N/A</v>
          </cell>
          <cell r="L31" t="e">
            <v>#N/A</v>
          </cell>
          <cell r="M31">
            <v>0</v>
          </cell>
        </row>
        <row r="249">
          <cell r="A249" t="str">
            <v>JOURS</v>
          </cell>
          <cell r="B249" t="str">
            <v>compteur</v>
          </cell>
          <cell r="C249" t="str">
            <v>prorata temporis</v>
          </cell>
        </row>
        <row r="250">
          <cell r="A250">
            <v>40544</v>
          </cell>
          <cell r="B250">
            <v>1</v>
          </cell>
          <cell r="C250">
            <v>0.99726027397260275</v>
          </cell>
        </row>
        <row r="251">
          <cell r="A251">
            <v>40545</v>
          </cell>
          <cell r="B251">
            <v>2</v>
          </cell>
          <cell r="C251">
            <v>0.9945205479452055</v>
          </cell>
        </row>
        <row r="252">
          <cell r="A252">
            <v>40546</v>
          </cell>
          <cell r="B252">
            <v>3</v>
          </cell>
          <cell r="C252">
            <v>0.99178082191780825</v>
          </cell>
        </row>
        <row r="253">
          <cell r="A253">
            <v>40547</v>
          </cell>
          <cell r="B253">
            <v>4</v>
          </cell>
          <cell r="C253">
            <v>0.989041095890411</v>
          </cell>
        </row>
        <row r="254">
          <cell r="A254">
            <v>40548</v>
          </cell>
          <cell r="B254">
            <v>5</v>
          </cell>
          <cell r="C254">
            <v>0.98630136986301364</v>
          </cell>
        </row>
        <row r="255">
          <cell r="A255">
            <v>40549</v>
          </cell>
          <cell r="B255">
            <v>6</v>
          </cell>
          <cell r="C255">
            <v>0.98356164383561639</v>
          </cell>
        </row>
        <row r="256">
          <cell r="A256">
            <v>40550</v>
          </cell>
          <cell r="B256">
            <v>7</v>
          </cell>
          <cell r="C256">
            <v>0.98082191780821915</v>
          </cell>
        </row>
        <row r="257">
          <cell r="A257">
            <v>40551</v>
          </cell>
          <cell r="B257">
            <v>8</v>
          </cell>
          <cell r="C257">
            <v>0.9780821917808219</v>
          </cell>
        </row>
        <row r="258">
          <cell r="A258">
            <v>40552</v>
          </cell>
          <cell r="B258">
            <v>9</v>
          </cell>
          <cell r="C258">
            <v>0.97534246575342465</v>
          </cell>
        </row>
        <row r="259">
          <cell r="A259">
            <v>40553</v>
          </cell>
          <cell r="B259">
            <v>10</v>
          </cell>
          <cell r="C259">
            <v>0.9726027397260274</v>
          </cell>
        </row>
        <row r="260">
          <cell r="A260">
            <v>40554</v>
          </cell>
          <cell r="B260">
            <v>11</v>
          </cell>
          <cell r="C260">
            <v>0.96986301369863015</v>
          </cell>
        </row>
        <row r="261">
          <cell r="A261">
            <v>40555</v>
          </cell>
          <cell r="B261">
            <v>12</v>
          </cell>
          <cell r="C261">
            <v>0.9671232876712329</v>
          </cell>
        </row>
        <row r="262">
          <cell r="A262">
            <v>40556</v>
          </cell>
          <cell r="B262">
            <v>13</v>
          </cell>
          <cell r="C262">
            <v>0.96438356164383565</v>
          </cell>
        </row>
        <row r="263">
          <cell r="A263">
            <v>40557</v>
          </cell>
          <cell r="B263">
            <v>14</v>
          </cell>
          <cell r="C263">
            <v>0.9616438356164384</v>
          </cell>
        </row>
        <row r="264">
          <cell r="A264">
            <v>40558</v>
          </cell>
          <cell r="B264">
            <v>15</v>
          </cell>
          <cell r="C264">
            <v>0.95890410958904104</v>
          </cell>
        </row>
        <row r="265">
          <cell r="A265">
            <v>40559</v>
          </cell>
          <cell r="B265">
            <v>16</v>
          </cell>
          <cell r="C265">
            <v>0.95616438356164379</v>
          </cell>
        </row>
        <row r="266">
          <cell r="A266">
            <v>40560</v>
          </cell>
          <cell r="B266">
            <v>17</v>
          </cell>
          <cell r="C266">
            <v>0.95342465753424654</v>
          </cell>
        </row>
        <row r="267">
          <cell r="A267">
            <v>40561</v>
          </cell>
          <cell r="B267">
            <v>18</v>
          </cell>
          <cell r="C267">
            <v>0.9506849315068493</v>
          </cell>
        </row>
        <row r="268">
          <cell r="A268">
            <v>40562</v>
          </cell>
          <cell r="B268">
            <v>19</v>
          </cell>
          <cell r="C268">
            <v>0.94794520547945205</v>
          </cell>
        </row>
        <row r="269">
          <cell r="A269">
            <v>40563</v>
          </cell>
          <cell r="B269">
            <v>20</v>
          </cell>
          <cell r="C269">
            <v>0.9452054794520548</v>
          </cell>
        </row>
        <row r="270">
          <cell r="A270">
            <v>40564</v>
          </cell>
          <cell r="B270">
            <v>21</v>
          </cell>
          <cell r="C270">
            <v>0.94246575342465755</v>
          </cell>
        </row>
        <row r="271">
          <cell r="A271">
            <v>40565</v>
          </cell>
          <cell r="B271">
            <v>22</v>
          </cell>
          <cell r="C271">
            <v>0.9397260273972603</v>
          </cell>
        </row>
        <row r="272">
          <cell r="A272">
            <v>40566</v>
          </cell>
          <cell r="B272">
            <v>23</v>
          </cell>
          <cell r="C272">
            <v>0.93698630136986305</v>
          </cell>
        </row>
        <row r="273">
          <cell r="A273">
            <v>40567</v>
          </cell>
          <cell r="B273">
            <v>24</v>
          </cell>
          <cell r="C273">
            <v>0.9342465753424658</v>
          </cell>
        </row>
        <row r="274">
          <cell r="A274">
            <v>40568</v>
          </cell>
          <cell r="B274">
            <v>25</v>
          </cell>
          <cell r="C274">
            <v>0.93150684931506844</v>
          </cell>
        </row>
        <row r="275">
          <cell r="A275">
            <v>40569</v>
          </cell>
          <cell r="B275">
            <v>26</v>
          </cell>
          <cell r="C275">
            <v>0.92876712328767119</v>
          </cell>
        </row>
        <row r="276">
          <cell r="A276">
            <v>40570</v>
          </cell>
          <cell r="B276">
            <v>27</v>
          </cell>
          <cell r="C276">
            <v>0.92602739726027394</v>
          </cell>
        </row>
        <row r="277">
          <cell r="A277">
            <v>40571</v>
          </cell>
          <cell r="B277">
            <v>28</v>
          </cell>
          <cell r="C277">
            <v>0.92328767123287669</v>
          </cell>
        </row>
        <row r="278">
          <cell r="A278">
            <v>40572</v>
          </cell>
          <cell r="B278">
            <v>29</v>
          </cell>
          <cell r="C278">
            <v>0.92054794520547945</v>
          </cell>
        </row>
        <row r="279">
          <cell r="A279">
            <v>40573</v>
          </cell>
          <cell r="B279">
            <v>30</v>
          </cell>
          <cell r="C279">
            <v>0.9178082191780822</v>
          </cell>
        </row>
        <row r="280">
          <cell r="A280">
            <v>40574</v>
          </cell>
          <cell r="B280">
            <v>31</v>
          </cell>
          <cell r="C280">
            <v>0.91506849315068495</v>
          </cell>
        </row>
        <row r="281">
          <cell r="A281">
            <v>40575</v>
          </cell>
          <cell r="B281">
            <v>32</v>
          </cell>
          <cell r="C281">
            <v>0.9123287671232877</v>
          </cell>
        </row>
        <row r="282">
          <cell r="A282">
            <v>40576</v>
          </cell>
          <cell r="B282">
            <v>33</v>
          </cell>
          <cell r="C282">
            <v>0.90958904109589045</v>
          </cell>
        </row>
        <row r="283">
          <cell r="A283">
            <v>40577</v>
          </cell>
          <cell r="B283">
            <v>34</v>
          </cell>
          <cell r="C283">
            <v>0.9068493150684932</v>
          </cell>
        </row>
        <row r="284">
          <cell r="A284">
            <v>40578</v>
          </cell>
          <cell r="B284">
            <v>35</v>
          </cell>
          <cell r="C284">
            <v>0.90410958904109584</v>
          </cell>
        </row>
        <row r="285">
          <cell r="A285">
            <v>40579</v>
          </cell>
          <cell r="B285">
            <v>36</v>
          </cell>
          <cell r="C285">
            <v>0.90136986301369859</v>
          </cell>
        </row>
        <row r="286">
          <cell r="A286">
            <v>40580</v>
          </cell>
          <cell r="B286">
            <v>37</v>
          </cell>
          <cell r="C286">
            <v>0.89863013698630134</v>
          </cell>
        </row>
        <row r="287">
          <cell r="A287">
            <v>40581</v>
          </cell>
          <cell r="B287">
            <v>38</v>
          </cell>
          <cell r="C287">
            <v>0.89589041095890409</v>
          </cell>
        </row>
        <row r="288">
          <cell r="A288">
            <v>40582</v>
          </cell>
          <cell r="B288">
            <v>39</v>
          </cell>
          <cell r="C288">
            <v>0.89315068493150684</v>
          </cell>
        </row>
        <row r="289">
          <cell r="A289">
            <v>40583</v>
          </cell>
          <cell r="B289">
            <v>40</v>
          </cell>
          <cell r="C289">
            <v>0.8904109589041096</v>
          </cell>
        </row>
        <row r="290">
          <cell r="A290">
            <v>40584</v>
          </cell>
          <cell r="B290">
            <v>41</v>
          </cell>
          <cell r="C290">
            <v>0.88767123287671235</v>
          </cell>
        </row>
        <row r="291">
          <cell r="A291">
            <v>40585</v>
          </cell>
          <cell r="B291">
            <v>42</v>
          </cell>
          <cell r="C291">
            <v>0.8849315068493151</v>
          </cell>
        </row>
        <row r="292">
          <cell r="A292">
            <v>40586</v>
          </cell>
          <cell r="B292">
            <v>43</v>
          </cell>
          <cell r="C292">
            <v>0.88219178082191785</v>
          </cell>
        </row>
        <row r="293">
          <cell r="A293">
            <v>40587</v>
          </cell>
          <cell r="B293">
            <v>44</v>
          </cell>
          <cell r="C293">
            <v>0.8794520547945206</v>
          </cell>
        </row>
        <row r="294">
          <cell r="A294">
            <v>40588</v>
          </cell>
          <cell r="B294">
            <v>45</v>
          </cell>
          <cell r="C294">
            <v>0.87671232876712324</v>
          </cell>
        </row>
        <row r="295">
          <cell r="A295">
            <v>40589</v>
          </cell>
          <cell r="B295">
            <v>46</v>
          </cell>
          <cell r="C295">
            <v>0.87397260273972599</v>
          </cell>
        </row>
        <row r="296">
          <cell r="A296">
            <v>40590</v>
          </cell>
          <cell r="B296">
            <v>47</v>
          </cell>
          <cell r="C296">
            <v>0.87123287671232874</v>
          </cell>
        </row>
        <row r="297">
          <cell r="A297">
            <v>40591</v>
          </cell>
          <cell r="B297">
            <v>48</v>
          </cell>
          <cell r="C297">
            <v>0.86849315068493149</v>
          </cell>
        </row>
        <row r="298">
          <cell r="A298">
            <v>40592</v>
          </cell>
          <cell r="B298">
            <v>49</v>
          </cell>
          <cell r="C298">
            <v>0.86575342465753424</v>
          </cell>
        </row>
        <row r="299">
          <cell r="A299">
            <v>40593</v>
          </cell>
          <cell r="B299">
            <v>50</v>
          </cell>
          <cell r="C299">
            <v>0.86301369863013699</v>
          </cell>
        </row>
        <row r="300">
          <cell r="A300">
            <v>40594</v>
          </cell>
          <cell r="B300">
            <v>51</v>
          </cell>
          <cell r="C300">
            <v>0.86027397260273974</v>
          </cell>
        </row>
        <row r="301">
          <cell r="A301">
            <v>40595</v>
          </cell>
          <cell r="B301">
            <v>52</v>
          </cell>
          <cell r="C301">
            <v>0.8575342465753425</v>
          </cell>
        </row>
        <row r="302">
          <cell r="A302">
            <v>40596</v>
          </cell>
          <cell r="B302">
            <v>53</v>
          </cell>
          <cell r="C302">
            <v>0.85479452054794525</v>
          </cell>
        </row>
        <row r="303">
          <cell r="A303">
            <v>40597</v>
          </cell>
          <cell r="B303">
            <v>54</v>
          </cell>
          <cell r="C303">
            <v>0.852054794520548</v>
          </cell>
        </row>
        <row r="304">
          <cell r="A304">
            <v>40598</v>
          </cell>
          <cell r="B304">
            <v>55</v>
          </cell>
          <cell r="C304">
            <v>0.84931506849315064</v>
          </cell>
        </row>
        <row r="305">
          <cell r="A305">
            <v>40599</v>
          </cell>
          <cell r="B305">
            <v>56</v>
          </cell>
          <cell r="C305">
            <v>0.84657534246575339</v>
          </cell>
        </row>
        <row r="306">
          <cell r="A306">
            <v>40600</v>
          </cell>
          <cell r="B306">
            <v>57</v>
          </cell>
          <cell r="C306">
            <v>0.84383561643835614</v>
          </cell>
        </row>
        <row r="307">
          <cell r="A307">
            <v>40601</v>
          </cell>
          <cell r="B307">
            <v>58</v>
          </cell>
          <cell r="C307">
            <v>0.84109589041095889</v>
          </cell>
        </row>
        <row r="308">
          <cell r="A308">
            <v>40602</v>
          </cell>
          <cell r="B308">
            <v>59</v>
          </cell>
          <cell r="C308">
            <v>0.83835616438356164</v>
          </cell>
        </row>
        <row r="309">
          <cell r="A309">
            <v>40603</v>
          </cell>
          <cell r="B309">
            <v>60</v>
          </cell>
          <cell r="C309">
            <v>0.83561643835616439</v>
          </cell>
        </row>
        <row r="310">
          <cell r="A310">
            <v>40604</v>
          </cell>
          <cell r="B310">
            <v>61</v>
          </cell>
          <cell r="C310">
            <v>0.83287671232876714</v>
          </cell>
        </row>
        <row r="311">
          <cell r="A311">
            <v>40605</v>
          </cell>
          <cell r="B311">
            <v>62</v>
          </cell>
          <cell r="C311">
            <v>0.83013698630136989</v>
          </cell>
        </row>
        <row r="312">
          <cell r="A312">
            <v>40606</v>
          </cell>
          <cell r="B312">
            <v>63</v>
          </cell>
          <cell r="C312">
            <v>0.82739726027397265</v>
          </cell>
        </row>
        <row r="313">
          <cell r="A313">
            <v>40607</v>
          </cell>
          <cell r="B313">
            <v>64</v>
          </cell>
          <cell r="C313">
            <v>0.8246575342465754</v>
          </cell>
        </row>
        <row r="314">
          <cell r="A314">
            <v>40608</v>
          </cell>
          <cell r="B314">
            <v>65</v>
          </cell>
          <cell r="C314">
            <v>0.82191780821917804</v>
          </cell>
        </row>
        <row r="315">
          <cell r="A315">
            <v>40609</v>
          </cell>
          <cell r="B315">
            <v>66</v>
          </cell>
          <cell r="C315">
            <v>0.81917808219178079</v>
          </cell>
        </row>
        <row r="316">
          <cell r="A316">
            <v>40610</v>
          </cell>
          <cell r="B316">
            <v>67</v>
          </cell>
          <cell r="C316">
            <v>0.81643835616438354</v>
          </cell>
        </row>
        <row r="317">
          <cell r="A317">
            <v>40611</v>
          </cell>
          <cell r="B317">
            <v>68</v>
          </cell>
          <cell r="C317">
            <v>0.81369863013698629</v>
          </cell>
        </row>
        <row r="318">
          <cell r="A318">
            <v>40612</v>
          </cell>
          <cell r="B318">
            <v>69</v>
          </cell>
          <cell r="C318">
            <v>0.81095890410958904</v>
          </cell>
        </row>
        <row r="319">
          <cell r="A319">
            <v>40613</v>
          </cell>
          <cell r="B319">
            <v>70</v>
          </cell>
          <cell r="C319">
            <v>0.80821917808219179</v>
          </cell>
        </row>
        <row r="320">
          <cell r="A320">
            <v>40614</v>
          </cell>
          <cell r="B320">
            <v>71</v>
          </cell>
          <cell r="C320">
            <v>0.80547945205479454</v>
          </cell>
        </row>
        <row r="321">
          <cell r="A321">
            <v>40615</v>
          </cell>
          <cell r="B321">
            <v>72</v>
          </cell>
          <cell r="C321">
            <v>0.80273972602739729</v>
          </cell>
        </row>
        <row r="322">
          <cell r="A322">
            <v>40616</v>
          </cell>
          <cell r="B322">
            <v>73</v>
          </cell>
          <cell r="C322">
            <v>0.8</v>
          </cell>
        </row>
        <row r="323">
          <cell r="A323">
            <v>40617</v>
          </cell>
          <cell r="B323">
            <v>74</v>
          </cell>
          <cell r="C323">
            <v>0.79726027397260268</v>
          </cell>
        </row>
        <row r="324">
          <cell r="A324">
            <v>40618</v>
          </cell>
          <cell r="B324">
            <v>75</v>
          </cell>
          <cell r="C324">
            <v>0.79452054794520544</v>
          </cell>
        </row>
        <row r="325">
          <cell r="A325">
            <v>40619</v>
          </cell>
          <cell r="B325">
            <v>76</v>
          </cell>
          <cell r="C325">
            <v>0.79178082191780819</v>
          </cell>
        </row>
        <row r="326">
          <cell r="A326">
            <v>40620</v>
          </cell>
          <cell r="B326">
            <v>77</v>
          </cell>
          <cell r="C326">
            <v>0.78904109589041094</v>
          </cell>
        </row>
        <row r="327">
          <cell r="A327">
            <v>40621</v>
          </cell>
          <cell r="B327">
            <v>78</v>
          </cell>
          <cell r="C327">
            <v>0.78630136986301369</v>
          </cell>
        </row>
        <row r="328">
          <cell r="A328">
            <v>40622</v>
          </cell>
          <cell r="B328">
            <v>79</v>
          </cell>
          <cell r="C328">
            <v>0.78356164383561644</v>
          </cell>
        </row>
        <row r="329">
          <cell r="A329">
            <v>40623</v>
          </cell>
          <cell r="B329">
            <v>80</v>
          </cell>
          <cell r="C329">
            <v>0.78082191780821919</v>
          </cell>
        </row>
        <row r="330">
          <cell r="A330">
            <v>40624</v>
          </cell>
          <cell r="B330">
            <v>81</v>
          </cell>
          <cell r="C330">
            <v>0.77808219178082194</v>
          </cell>
        </row>
        <row r="331">
          <cell r="A331">
            <v>40625</v>
          </cell>
          <cell r="B331">
            <v>82</v>
          </cell>
          <cell r="C331">
            <v>0.77534246575342469</v>
          </cell>
        </row>
        <row r="332">
          <cell r="A332">
            <v>40626</v>
          </cell>
          <cell r="B332">
            <v>83</v>
          </cell>
          <cell r="C332">
            <v>0.77260273972602744</v>
          </cell>
        </row>
        <row r="333">
          <cell r="A333">
            <v>40627</v>
          </cell>
          <cell r="B333">
            <v>84</v>
          </cell>
          <cell r="C333">
            <v>0.76986301369863008</v>
          </cell>
        </row>
        <row r="334">
          <cell r="A334">
            <v>40628</v>
          </cell>
          <cell r="B334">
            <v>85</v>
          </cell>
          <cell r="C334">
            <v>0.76712328767123283</v>
          </cell>
        </row>
        <row r="335">
          <cell r="A335">
            <v>40629</v>
          </cell>
          <cell r="B335">
            <v>86</v>
          </cell>
          <cell r="C335">
            <v>0.76438356164383559</v>
          </cell>
        </row>
        <row r="336">
          <cell r="A336">
            <v>40630</v>
          </cell>
          <cell r="B336">
            <v>87</v>
          </cell>
          <cell r="C336">
            <v>0.76164383561643834</v>
          </cell>
        </row>
        <row r="337">
          <cell r="A337">
            <v>40631</v>
          </cell>
          <cell r="B337">
            <v>88</v>
          </cell>
          <cell r="C337">
            <v>0.75890410958904109</v>
          </cell>
        </row>
        <row r="338">
          <cell r="A338">
            <v>40632</v>
          </cell>
          <cell r="B338">
            <v>89</v>
          </cell>
          <cell r="C338">
            <v>0.75616438356164384</v>
          </cell>
        </row>
        <row r="339">
          <cell r="A339">
            <v>40633</v>
          </cell>
          <cell r="B339">
            <v>90</v>
          </cell>
          <cell r="C339">
            <v>0.75342465753424659</v>
          </cell>
        </row>
        <row r="340">
          <cell r="A340">
            <v>40634</v>
          </cell>
          <cell r="B340">
            <v>91</v>
          </cell>
          <cell r="C340">
            <v>0.75068493150684934</v>
          </cell>
        </row>
        <row r="341">
          <cell r="A341">
            <v>40635</v>
          </cell>
          <cell r="B341">
            <v>92</v>
          </cell>
          <cell r="C341">
            <v>0.74794520547945209</v>
          </cell>
        </row>
        <row r="342">
          <cell r="A342">
            <v>40636</v>
          </cell>
          <cell r="B342">
            <v>93</v>
          </cell>
          <cell r="C342">
            <v>0.74520547945205484</v>
          </cell>
        </row>
        <row r="343">
          <cell r="A343">
            <v>40637</v>
          </cell>
          <cell r="B343">
            <v>94</v>
          </cell>
          <cell r="C343">
            <v>0.74246575342465748</v>
          </cell>
        </row>
        <row r="344">
          <cell r="A344">
            <v>40638</v>
          </cell>
          <cell r="B344">
            <v>95</v>
          </cell>
          <cell r="C344">
            <v>0.73972602739726023</v>
          </cell>
        </row>
        <row r="345">
          <cell r="A345">
            <v>40639</v>
          </cell>
          <cell r="B345">
            <v>96</v>
          </cell>
          <cell r="C345">
            <v>0.73698630136986298</v>
          </cell>
        </row>
        <row r="346">
          <cell r="A346">
            <v>40640</v>
          </cell>
          <cell r="B346">
            <v>97</v>
          </cell>
          <cell r="C346">
            <v>0.73424657534246573</v>
          </cell>
        </row>
        <row r="347">
          <cell r="A347">
            <v>40641</v>
          </cell>
          <cell r="B347">
            <v>98</v>
          </cell>
          <cell r="C347">
            <v>0.73150684931506849</v>
          </cell>
        </row>
        <row r="348">
          <cell r="A348">
            <v>40642</v>
          </cell>
          <cell r="B348">
            <v>99</v>
          </cell>
          <cell r="C348">
            <v>0.72876712328767124</v>
          </cell>
        </row>
        <row r="349">
          <cell r="A349">
            <v>40643</v>
          </cell>
          <cell r="B349">
            <v>100</v>
          </cell>
          <cell r="C349">
            <v>0.72602739726027399</v>
          </cell>
        </row>
        <row r="350">
          <cell r="A350">
            <v>40644</v>
          </cell>
          <cell r="B350">
            <v>101</v>
          </cell>
          <cell r="C350">
            <v>0.72328767123287674</v>
          </cell>
        </row>
        <row r="351">
          <cell r="A351">
            <v>40645</v>
          </cell>
          <cell r="B351">
            <v>102</v>
          </cell>
          <cell r="C351">
            <v>0.72054794520547949</v>
          </cell>
        </row>
        <row r="352">
          <cell r="A352">
            <v>40646</v>
          </cell>
          <cell r="B352">
            <v>103</v>
          </cell>
          <cell r="C352">
            <v>0.71780821917808224</v>
          </cell>
        </row>
        <row r="353">
          <cell r="A353">
            <v>40647</v>
          </cell>
          <cell r="B353">
            <v>104</v>
          </cell>
          <cell r="C353">
            <v>0.71506849315068488</v>
          </cell>
        </row>
        <row r="354">
          <cell r="A354">
            <v>40648</v>
          </cell>
          <cell r="B354">
            <v>105</v>
          </cell>
          <cell r="C354">
            <v>0.71232876712328763</v>
          </cell>
        </row>
        <row r="355">
          <cell r="A355">
            <v>40649</v>
          </cell>
          <cell r="B355">
            <v>106</v>
          </cell>
          <cell r="C355">
            <v>0.70958904109589038</v>
          </cell>
        </row>
        <row r="356">
          <cell r="A356">
            <v>40650</v>
          </cell>
          <cell r="B356">
            <v>107</v>
          </cell>
          <cell r="C356">
            <v>0.70684931506849313</v>
          </cell>
        </row>
        <row r="357">
          <cell r="A357">
            <v>40651</v>
          </cell>
          <cell r="B357">
            <v>108</v>
          </cell>
          <cell r="C357">
            <v>0.70410958904109588</v>
          </cell>
        </row>
        <row r="358">
          <cell r="A358">
            <v>40652</v>
          </cell>
          <cell r="B358">
            <v>109</v>
          </cell>
          <cell r="C358">
            <v>0.70136986301369864</v>
          </cell>
        </row>
        <row r="359">
          <cell r="A359">
            <v>40653</v>
          </cell>
          <cell r="B359">
            <v>110</v>
          </cell>
          <cell r="C359">
            <v>0.69863013698630139</v>
          </cell>
        </row>
        <row r="360">
          <cell r="A360">
            <v>40654</v>
          </cell>
          <cell r="B360">
            <v>111</v>
          </cell>
          <cell r="C360">
            <v>0.69589041095890414</v>
          </cell>
        </row>
        <row r="361">
          <cell r="A361">
            <v>40655</v>
          </cell>
          <cell r="B361">
            <v>112</v>
          </cell>
          <cell r="C361">
            <v>0.69315068493150689</v>
          </cell>
        </row>
        <row r="362">
          <cell r="A362">
            <v>40656</v>
          </cell>
          <cell r="B362">
            <v>113</v>
          </cell>
          <cell r="C362">
            <v>0.69041095890410964</v>
          </cell>
        </row>
        <row r="363">
          <cell r="A363">
            <v>40657</v>
          </cell>
          <cell r="B363">
            <v>114</v>
          </cell>
          <cell r="C363">
            <v>0.68767123287671228</v>
          </cell>
        </row>
        <row r="364">
          <cell r="A364">
            <v>40658</v>
          </cell>
          <cell r="B364">
            <v>115</v>
          </cell>
          <cell r="C364">
            <v>0.68493150684931503</v>
          </cell>
        </row>
        <row r="365">
          <cell r="A365">
            <v>40659</v>
          </cell>
          <cell r="B365">
            <v>116</v>
          </cell>
          <cell r="C365">
            <v>0.68219178082191778</v>
          </cell>
        </row>
        <row r="366">
          <cell r="A366">
            <v>40660</v>
          </cell>
          <cell r="B366">
            <v>117</v>
          </cell>
          <cell r="C366">
            <v>0.67945205479452053</v>
          </cell>
        </row>
        <row r="367">
          <cell r="A367">
            <v>40661</v>
          </cell>
          <cell r="B367">
            <v>118</v>
          </cell>
          <cell r="C367">
            <v>0.67671232876712328</v>
          </cell>
        </row>
        <row r="368">
          <cell r="A368">
            <v>40662</v>
          </cell>
          <cell r="B368">
            <v>119</v>
          </cell>
          <cell r="C368">
            <v>0.67397260273972603</v>
          </cell>
        </row>
        <row r="369">
          <cell r="A369">
            <v>40663</v>
          </cell>
          <cell r="B369">
            <v>120</v>
          </cell>
          <cell r="C369">
            <v>0.67123287671232879</v>
          </cell>
        </row>
        <row r="370">
          <cell r="A370">
            <v>40664</v>
          </cell>
          <cell r="B370">
            <v>121</v>
          </cell>
          <cell r="C370">
            <v>0.66849315068493154</v>
          </cell>
        </row>
        <row r="371">
          <cell r="A371">
            <v>40665</v>
          </cell>
          <cell r="B371">
            <v>122</v>
          </cell>
          <cell r="C371">
            <v>0.66575342465753429</v>
          </cell>
        </row>
        <row r="372">
          <cell r="A372">
            <v>40666</v>
          </cell>
          <cell r="B372">
            <v>123</v>
          </cell>
          <cell r="C372">
            <v>0.66301369863013704</v>
          </cell>
        </row>
        <row r="373">
          <cell r="A373">
            <v>40667</v>
          </cell>
          <cell r="B373">
            <v>124</v>
          </cell>
          <cell r="C373">
            <v>0.66027397260273968</v>
          </cell>
        </row>
        <row r="374">
          <cell r="A374">
            <v>40668</v>
          </cell>
          <cell r="B374">
            <v>125</v>
          </cell>
          <cell r="C374">
            <v>0.65753424657534243</v>
          </cell>
        </row>
        <row r="375">
          <cell r="A375">
            <v>40669</v>
          </cell>
          <cell r="B375">
            <v>126</v>
          </cell>
          <cell r="C375">
            <v>0.65479452054794518</v>
          </cell>
        </row>
        <row r="376">
          <cell r="A376">
            <v>40670</v>
          </cell>
          <cell r="B376">
            <v>127</v>
          </cell>
          <cell r="C376">
            <v>0.65205479452054793</v>
          </cell>
        </row>
        <row r="377">
          <cell r="A377">
            <v>40671</v>
          </cell>
          <cell r="B377">
            <v>128</v>
          </cell>
          <cell r="C377">
            <v>0.64931506849315068</v>
          </cell>
        </row>
        <row r="378">
          <cell r="A378">
            <v>40672</v>
          </cell>
          <cell r="B378">
            <v>129</v>
          </cell>
          <cell r="C378">
            <v>0.64657534246575343</v>
          </cell>
        </row>
        <row r="379">
          <cell r="A379">
            <v>40673</v>
          </cell>
          <cell r="B379">
            <v>130</v>
          </cell>
          <cell r="C379">
            <v>0.64383561643835618</v>
          </cell>
        </row>
        <row r="380">
          <cell r="A380">
            <v>40674</v>
          </cell>
          <cell r="B380">
            <v>131</v>
          </cell>
          <cell r="C380">
            <v>0.64109589041095894</v>
          </cell>
        </row>
        <row r="381">
          <cell r="A381">
            <v>40675</v>
          </cell>
          <cell r="B381">
            <v>132</v>
          </cell>
          <cell r="C381">
            <v>0.63835616438356169</v>
          </cell>
        </row>
        <row r="382">
          <cell r="A382">
            <v>40676</v>
          </cell>
          <cell r="B382">
            <v>133</v>
          </cell>
          <cell r="C382">
            <v>0.63561643835616444</v>
          </cell>
        </row>
        <row r="383">
          <cell r="A383">
            <v>40677</v>
          </cell>
          <cell r="B383">
            <v>134</v>
          </cell>
          <cell r="C383">
            <v>0.63287671232876708</v>
          </cell>
        </row>
        <row r="384">
          <cell r="A384">
            <v>40678</v>
          </cell>
          <cell r="B384">
            <v>135</v>
          </cell>
          <cell r="C384">
            <v>0.63013698630136983</v>
          </cell>
        </row>
        <row r="385">
          <cell r="A385">
            <v>40679</v>
          </cell>
          <cell r="B385">
            <v>136</v>
          </cell>
          <cell r="C385">
            <v>0.62739726027397258</v>
          </cell>
        </row>
        <row r="386">
          <cell r="A386">
            <v>40680</v>
          </cell>
          <cell r="B386">
            <v>137</v>
          </cell>
          <cell r="C386">
            <v>0.62465753424657533</v>
          </cell>
        </row>
        <row r="387">
          <cell r="A387">
            <v>40681</v>
          </cell>
          <cell r="B387">
            <v>138</v>
          </cell>
          <cell r="C387">
            <v>0.62191780821917808</v>
          </cell>
        </row>
        <row r="388">
          <cell r="A388">
            <v>40682</v>
          </cell>
          <cell r="B388">
            <v>139</v>
          </cell>
          <cell r="C388">
            <v>0.61917808219178083</v>
          </cell>
        </row>
        <row r="389">
          <cell r="A389">
            <v>40683</v>
          </cell>
          <cell r="B389">
            <v>140</v>
          </cell>
          <cell r="C389">
            <v>0.61643835616438358</v>
          </cell>
        </row>
        <row r="390">
          <cell r="A390">
            <v>40684</v>
          </cell>
          <cell r="B390">
            <v>141</v>
          </cell>
          <cell r="C390">
            <v>0.61369863013698633</v>
          </cell>
        </row>
        <row r="391">
          <cell r="A391">
            <v>40685</v>
          </cell>
          <cell r="B391">
            <v>142</v>
          </cell>
          <cell r="C391">
            <v>0.61095890410958908</v>
          </cell>
        </row>
        <row r="392">
          <cell r="A392">
            <v>40686</v>
          </cell>
          <cell r="B392">
            <v>143</v>
          </cell>
          <cell r="C392">
            <v>0.60821917808219184</v>
          </cell>
        </row>
        <row r="393">
          <cell r="A393">
            <v>40687</v>
          </cell>
          <cell r="B393">
            <v>144</v>
          </cell>
          <cell r="C393">
            <v>0.60547945205479448</v>
          </cell>
        </row>
        <row r="394">
          <cell r="A394">
            <v>40688</v>
          </cell>
          <cell r="B394">
            <v>145</v>
          </cell>
          <cell r="C394">
            <v>0.60273972602739723</v>
          </cell>
        </row>
        <row r="395">
          <cell r="A395">
            <v>40689</v>
          </cell>
          <cell r="B395">
            <v>146</v>
          </cell>
          <cell r="C395">
            <v>0.6</v>
          </cell>
        </row>
        <row r="396">
          <cell r="A396">
            <v>40690</v>
          </cell>
          <cell r="B396">
            <v>147</v>
          </cell>
          <cell r="C396">
            <v>0.59726027397260273</v>
          </cell>
        </row>
        <row r="397">
          <cell r="A397">
            <v>40691</v>
          </cell>
          <cell r="B397">
            <v>148</v>
          </cell>
          <cell r="C397">
            <v>0.59452054794520548</v>
          </cell>
        </row>
        <row r="398">
          <cell r="A398">
            <v>40692</v>
          </cell>
          <cell r="B398">
            <v>149</v>
          </cell>
          <cell r="C398">
            <v>0.59178082191780823</v>
          </cell>
        </row>
        <row r="399">
          <cell r="A399">
            <v>40693</v>
          </cell>
          <cell r="B399">
            <v>150</v>
          </cell>
          <cell r="C399">
            <v>0.58904109589041098</v>
          </cell>
        </row>
        <row r="400">
          <cell r="A400">
            <v>40694</v>
          </cell>
          <cell r="B400">
            <v>151</v>
          </cell>
          <cell r="C400">
            <v>0.58630136986301373</v>
          </cell>
        </row>
        <row r="401">
          <cell r="A401">
            <v>40695</v>
          </cell>
          <cell r="B401">
            <v>152</v>
          </cell>
          <cell r="C401">
            <v>0.58356164383561648</v>
          </cell>
        </row>
        <row r="402">
          <cell r="A402">
            <v>40696</v>
          </cell>
          <cell r="B402">
            <v>153</v>
          </cell>
          <cell r="C402">
            <v>0.58082191780821912</v>
          </cell>
        </row>
        <row r="403">
          <cell r="A403">
            <v>40697</v>
          </cell>
          <cell r="B403">
            <v>154</v>
          </cell>
          <cell r="C403">
            <v>0.57808219178082187</v>
          </cell>
        </row>
        <row r="404">
          <cell r="A404">
            <v>40698</v>
          </cell>
          <cell r="B404">
            <v>155</v>
          </cell>
          <cell r="C404">
            <v>0.57534246575342463</v>
          </cell>
        </row>
        <row r="405">
          <cell r="A405">
            <v>40699</v>
          </cell>
          <cell r="B405">
            <v>156</v>
          </cell>
          <cell r="C405">
            <v>0.57260273972602738</v>
          </cell>
        </row>
        <row r="406">
          <cell r="A406">
            <v>40700</v>
          </cell>
          <cell r="B406">
            <v>157</v>
          </cell>
          <cell r="C406">
            <v>0.56986301369863013</v>
          </cell>
        </row>
        <row r="407">
          <cell r="A407">
            <v>40701</v>
          </cell>
          <cell r="B407">
            <v>158</v>
          </cell>
          <cell r="C407">
            <v>0.56712328767123288</v>
          </cell>
        </row>
        <row r="408">
          <cell r="A408">
            <v>40702</v>
          </cell>
          <cell r="B408">
            <v>159</v>
          </cell>
          <cell r="C408">
            <v>0.56438356164383563</v>
          </cell>
        </row>
        <row r="409">
          <cell r="A409">
            <v>40703</v>
          </cell>
          <cell r="B409">
            <v>160</v>
          </cell>
          <cell r="C409">
            <v>0.56164383561643838</v>
          </cell>
        </row>
        <row r="410">
          <cell r="A410">
            <v>40704</v>
          </cell>
          <cell r="B410">
            <v>161</v>
          </cell>
          <cell r="C410">
            <v>0.55890410958904113</v>
          </cell>
        </row>
        <row r="411">
          <cell r="A411">
            <v>40705</v>
          </cell>
          <cell r="B411">
            <v>162</v>
          </cell>
          <cell r="C411">
            <v>0.55616438356164388</v>
          </cell>
        </row>
        <row r="412">
          <cell r="A412">
            <v>40706</v>
          </cell>
          <cell r="B412">
            <v>163</v>
          </cell>
          <cell r="C412">
            <v>0.55342465753424652</v>
          </cell>
        </row>
        <row r="413">
          <cell r="A413">
            <v>40707</v>
          </cell>
          <cell r="B413">
            <v>164</v>
          </cell>
          <cell r="C413">
            <v>0.55068493150684927</v>
          </cell>
        </row>
        <row r="414">
          <cell r="A414">
            <v>40708</v>
          </cell>
          <cell r="B414">
            <v>165</v>
          </cell>
          <cell r="C414">
            <v>0.54794520547945202</v>
          </cell>
        </row>
        <row r="415">
          <cell r="A415">
            <v>40709</v>
          </cell>
          <cell r="B415">
            <v>166</v>
          </cell>
          <cell r="C415">
            <v>0.54520547945205478</v>
          </cell>
        </row>
        <row r="416">
          <cell r="A416">
            <v>40710</v>
          </cell>
          <cell r="B416">
            <v>167</v>
          </cell>
          <cell r="C416">
            <v>0.54246575342465753</v>
          </cell>
        </row>
        <row r="417">
          <cell r="A417">
            <v>40711</v>
          </cell>
          <cell r="B417">
            <v>168</v>
          </cell>
          <cell r="C417">
            <v>0.53972602739726028</v>
          </cell>
        </row>
        <row r="418">
          <cell r="A418">
            <v>40712</v>
          </cell>
          <cell r="B418">
            <v>169</v>
          </cell>
          <cell r="C418">
            <v>0.53698630136986303</v>
          </cell>
        </row>
        <row r="419">
          <cell r="A419">
            <v>40713</v>
          </cell>
          <cell r="B419">
            <v>170</v>
          </cell>
          <cell r="C419">
            <v>0.53424657534246578</v>
          </cell>
        </row>
        <row r="420">
          <cell r="A420">
            <v>40714</v>
          </cell>
          <cell r="B420">
            <v>171</v>
          </cell>
          <cell r="C420">
            <v>0.53150684931506853</v>
          </cell>
        </row>
        <row r="421">
          <cell r="A421">
            <v>40715</v>
          </cell>
          <cell r="B421">
            <v>172</v>
          </cell>
          <cell r="C421">
            <v>0.52876712328767128</v>
          </cell>
        </row>
        <row r="422">
          <cell r="A422">
            <v>40716</v>
          </cell>
          <cell r="B422">
            <v>173</v>
          </cell>
          <cell r="C422">
            <v>0.52602739726027392</v>
          </cell>
        </row>
        <row r="423">
          <cell r="A423">
            <v>40717</v>
          </cell>
          <cell r="B423">
            <v>174</v>
          </cell>
          <cell r="C423">
            <v>0.52328767123287667</v>
          </cell>
        </row>
        <row r="424">
          <cell r="A424">
            <v>40718</v>
          </cell>
          <cell r="B424">
            <v>175</v>
          </cell>
          <cell r="C424">
            <v>0.52054794520547942</v>
          </cell>
        </row>
        <row r="425">
          <cell r="A425">
            <v>40719</v>
          </cell>
          <cell r="B425">
            <v>176</v>
          </cell>
          <cell r="C425">
            <v>0.51780821917808217</v>
          </cell>
        </row>
        <row r="426">
          <cell r="A426">
            <v>40720</v>
          </cell>
          <cell r="B426">
            <v>177</v>
          </cell>
          <cell r="C426">
            <v>0.51506849315068493</v>
          </cell>
        </row>
        <row r="427">
          <cell r="A427">
            <v>40721</v>
          </cell>
          <cell r="B427">
            <v>178</v>
          </cell>
          <cell r="C427">
            <v>0.51232876712328768</v>
          </cell>
        </row>
        <row r="428">
          <cell r="A428">
            <v>40722</v>
          </cell>
          <cell r="B428">
            <v>179</v>
          </cell>
          <cell r="C428">
            <v>0.50958904109589043</v>
          </cell>
        </row>
        <row r="429">
          <cell r="A429">
            <v>40723</v>
          </cell>
          <cell r="B429">
            <v>180</v>
          </cell>
          <cell r="C429">
            <v>0.50684931506849318</v>
          </cell>
        </row>
        <row r="430">
          <cell r="A430">
            <v>40724</v>
          </cell>
          <cell r="B430">
            <v>181</v>
          </cell>
          <cell r="C430">
            <v>0.50410958904109593</v>
          </cell>
        </row>
        <row r="431">
          <cell r="A431">
            <v>40725</v>
          </cell>
          <cell r="B431">
            <v>182</v>
          </cell>
          <cell r="C431">
            <v>0.50136986301369868</v>
          </cell>
        </row>
        <row r="432">
          <cell r="A432">
            <v>40726</v>
          </cell>
          <cell r="B432">
            <v>183</v>
          </cell>
          <cell r="C432">
            <v>0.49863013698630138</v>
          </cell>
        </row>
        <row r="433">
          <cell r="A433">
            <v>40727</v>
          </cell>
          <cell r="B433">
            <v>184</v>
          </cell>
          <cell r="C433">
            <v>0.49589041095890413</v>
          </cell>
        </row>
        <row r="434">
          <cell r="A434">
            <v>40728</v>
          </cell>
          <cell r="B434">
            <v>185</v>
          </cell>
          <cell r="C434">
            <v>0.49315068493150682</v>
          </cell>
        </row>
        <row r="435">
          <cell r="A435">
            <v>40729</v>
          </cell>
          <cell r="B435">
            <v>186</v>
          </cell>
          <cell r="C435">
            <v>0.49041095890410957</v>
          </cell>
        </row>
        <row r="436">
          <cell r="A436">
            <v>40730</v>
          </cell>
          <cell r="B436">
            <v>187</v>
          </cell>
          <cell r="C436">
            <v>0.48767123287671232</v>
          </cell>
        </row>
        <row r="437">
          <cell r="A437">
            <v>40731</v>
          </cell>
          <cell r="B437">
            <v>188</v>
          </cell>
          <cell r="C437">
            <v>0.48493150684931507</v>
          </cell>
        </row>
        <row r="438">
          <cell r="A438">
            <v>40732</v>
          </cell>
          <cell r="B438">
            <v>189</v>
          </cell>
          <cell r="C438">
            <v>0.48219178082191783</v>
          </cell>
        </row>
        <row r="439">
          <cell r="A439">
            <v>40733</v>
          </cell>
          <cell r="B439">
            <v>190</v>
          </cell>
          <cell r="C439">
            <v>0.47945205479452052</v>
          </cell>
        </row>
        <row r="440">
          <cell r="A440">
            <v>40734</v>
          </cell>
          <cell r="B440">
            <v>191</v>
          </cell>
          <cell r="C440">
            <v>0.47671232876712327</v>
          </cell>
        </row>
        <row r="441">
          <cell r="A441">
            <v>40735</v>
          </cell>
          <cell r="B441">
            <v>192</v>
          </cell>
          <cell r="C441">
            <v>0.47397260273972602</v>
          </cell>
        </row>
        <row r="442">
          <cell r="A442">
            <v>40736</v>
          </cell>
          <cell r="B442">
            <v>193</v>
          </cell>
          <cell r="C442">
            <v>0.47123287671232877</v>
          </cell>
        </row>
        <row r="443">
          <cell r="A443">
            <v>40737</v>
          </cell>
          <cell r="B443">
            <v>194</v>
          </cell>
          <cell r="C443">
            <v>0.46849315068493153</v>
          </cell>
        </row>
        <row r="444">
          <cell r="A444">
            <v>40738</v>
          </cell>
          <cell r="B444">
            <v>195</v>
          </cell>
          <cell r="C444">
            <v>0.46575342465753422</v>
          </cell>
        </row>
        <row r="445">
          <cell r="A445">
            <v>40739</v>
          </cell>
          <cell r="B445">
            <v>196</v>
          </cell>
          <cell r="C445">
            <v>0.46301369863013697</v>
          </cell>
        </row>
        <row r="446">
          <cell r="A446">
            <v>40740</v>
          </cell>
          <cell r="B446">
            <v>197</v>
          </cell>
          <cell r="C446">
            <v>0.46027397260273972</v>
          </cell>
        </row>
        <row r="447">
          <cell r="A447">
            <v>40741</v>
          </cell>
          <cell r="B447">
            <v>198</v>
          </cell>
          <cell r="C447">
            <v>0.45753424657534247</v>
          </cell>
        </row>
        <row r="448">
          <cell r="A448">
            <v>40742</v>
          </cell>
          <cell r="B448">
            <v>199</v>
          </cell>
          <cell r="C448">
            <v>0.45479452054794522</v>
          </cell>
        </row>
        <row r="449">
          <cell r="A449">
            <v>40743</v>
          </cell>
          <cell r="B449">
            <v>200</v>
          </cell>
          <cell r="C449">
            <v>0.45205479452054792</v>
          </cell>
        </row>
        <row r="450">
          <cell r="A450">
            <v>40744</v>
          </cell>
          <cell r="B450">
            <v>201</v>
          </cell>
          <cell r="C450">
            <v>0.44931506849315067</v>
          </cell>
        </row>
        <row r="451">
          <cell r="A451">
            <v>40745</v>
          </cell>
          <cell r="B451">
            <v>202</v>
          </cell>
          <cell r="C451">
            <v>0.44657534246575342</v>
          </cell>
        </row>
        <row r="452">
          <cell r="A452">
            <v>40746</v>
          </cell>
          <cell r="B452">
            <v>203</v>
          </cell>
          <cell r="C452">
            <v>0.44383561643835617</v>
          </cell>
        </row>
        <row r="453">
          <cell r="A453">
            <v>40747</v>
          </cell>
          <cell r="B453">
            <v>204</v>
          </cell>
          <cell r="C453">
            <v>0.44109589041095892</v>
          </cell>
        </row>
        <row r="454">
          <cell r="A454">
            <v>40748</v>
          </cell>
          <cell r="B454">
            <v>205</v>
          </cell>
          <cell r="C454">
            <v>0.43835616438356162</v>
          </cell>
        </row>
        <row r="455">
          <cell r="A455">
            <v>40749</v>
          </cell>
          <cell r="B455">
            <v>206</v>
          </cell>
          <cell r="C455">
            <v>0.43561643835616437</v>
          </cell>
        </row>
        <row r="456">
          <cell r="A456">
            <v>40750</v>
          </cell>
          <cell r="B456">
            <v>207</v>
          </cell>
          <cell r="C456">
            <v>0.43287671232876712</v>
          </cell>
        </row>
        <row r="457">
          <cell r="A457">
            <v>40751</v>
          </cell>
          <cell r="B457">
            <v>208</v>
          </cell>
          <cell r="C457">
            <v>0.43013698630136987</v>
          </cell>
        </row>
        <row r="458">
          <cell r="A458">
            <v>40752</v>
          </cell>
          <cell r="B458">
            <v>209</v>
          </cell>
          <cell r="C458">
            <v>0.42739726027397262</v>
          </cell>
        </row>
        <row r="459">
          <cell r="A459">
            <v>40753</v>
          </cell>
          <cell r="B459">
            <v>210</v>
          </cell>
          <cell r="C459">
            <v>0.42465753424657532</v>
          </cell>
        </row>
        <row r="460">
          <cell r="A460">
            <v>40754</v>
          </cell>
          <cell r="B460">
            <v>211</v>
          </cell>
          <cell r="C460">
            <v>0.42191780821917807</v>
          </cell>
        </row>
        <row r="461">
          <cell r="A461">
            <v>40755</v>
          </cell>
          <cell r="B461">
            <v>212</v>
          </cell>
          <cell r="C461">
            <v>0.41917808219178082</v>
          </cell>
        </row>
        <row r="462">
          <cell r="A462">
            <v>40756</v>
          </cell>
          <cell r="B462">
            <v>213</v>
          </cell>
          <cell r="C462">
            <v>0.41643835616438357</v>
          </cell>
        </row>
        <row r="463">
          <cell r="A463">
            <v>40757</v>
          </cell>
          <cell r="B463">
            <v>214</v>
          </cell>
          <cell r="C463">
            <v>0.41369863013698632</v>
          </cell>
        </row>
        <row r="464">
          <cell r="A464">
            <v>40758</v>
          </cell>
          <cell r="B464">
            <v>215</v>
          </cell>
          <cell r="C464">
            <v>0.41095890410958902</v>
          </cell>
        </row>
        <row r="465">
          <cell r="A465">
            <v>40759</v>
          </cell>
          <cell r="B465">
            <v>216</v>
          </cell>
          <cell r="C465">
            <v>0.40821917808219177</v>
          </cell>
        </row>
        <row r="466">
          <cell r="A466">
            <v>40760</v>
          </cell>
          <cell r="B466">
            <v>217</v>
          </cell>
          <cell r="C466">
            <v>0.40547945205479452</v>
          </cell>
        </row>
        <row r="467">
          <cell r="A467">
            <v>40761</v>
          </cell>
          <cell r="B467">
            <v>218</v>
          </cell>
          <cell r="C467">
            <v>0.40273972602739727</v>
          </cell>
        </row>
        <row r="468">
          <cell r="A468">
            <v>40762</v>
          </cell>
          <cell r="B468">
            <v>219</v>
          </cell>
          <cell r="C468">
            <v>0.4</v>
          </cell>
        </row>
        <row r="469">
          <cell r="A469">
            <v>40763</v>
          </cell>
          <cell r="B469">
            <v>220</v>
          </cell>
          <cell r="C469">
            <v>0.39726027397260272</v>
          </cell>
        </row>
        <row r="470">
          <cell r="A470">
            <v>40764</v>
          </cell>
          <cell r="B470">
            <v>221</v>
          </cell>
          <cell r="C470">
            <v>0.39452054794520547</v>
          </cell>
        </row>
        <row r="471">
          <cell r="A471">
            <v>40765</v>
          </cell>
          <cell r="B471">
            <v>222</v>
          </cell>
          <cell r="C471">
            <v>0.39178082191780822</v>
          </cell>
        </row>
        <row r="472">
          <cell r="A472">
            <v>40766</v>
          </cell>
          <cell r="B472">
            <v>223</v>
          </cell>
          <cell r="C472">
            <v>0.38904109589041097</v>
          </cell>
        </row>
        <row r="473">
          <cell r="A473">
            <v>40767</v>
          </cell>
          <cell r="B473">
            <v>224</v>
          </cell>
          <cell r="C473">
            <v>0.38630136986301372</v>
          </cell>
        </row>
        <row r="474">
          <cell r="A474">
            <v>40768</v>
          </cell>
          <cell r="B474">
            <v>225</v>
          </cell>
          <cell r="C474">
            <v>0.38356164383561642</v>
          </cell>
        </row>
        <row r="475">
          <cell r="A475">
            <v>40769</v>
          </cell>
          <cell r="B475">
            <v>226</v>
          </cell>
          <cell r="C475">
            <v>0.38082191780821917</v>
          </cell>
        </row>
        <row r="476">
          <cell r="A476">
            <v>40770</v>
          </cell>
          <cell r="B476">
            <v>227</v>
          </cell>
          <cell r="C476">
            <v>0.37808219178082192</v>
          </cell>
        </row>
        <row r="477">
          <cell r="A477">
            <v>40771</v>
          </cell>
          <cell r="B477">
            <v>228</v>
          </cell>
          <cell r="C477">
            <v>0.37534246575342467</v>
          </cell>
        </row>
        <row r="478">
          <cell r="A478">
            <v>40772</v>
          </cell>
          <cell r="B478">
            <v>229</v>
          </cell>
          <cell r="C478">
            <v>0.37260273972602742</v>
          </cell>
        </row>
        <row r="479">
          <cell r="A479">
            <v>40773</v>
          </cell>
          <cell r="B479">
            <v>230</v>
          </cell>
          <cell r="C479">
            <v>0.36986301369863012</v>
          </cell>
        </row>
        <row r="480">
          <cell r="A480">
            <v>40774</v>
          </cell>
          <cell r="B480">
            <v>231</v>
          </cell>
          <cell r="C480">
            <v>0.36712328767123287</v>
          </cell>
        </row>
        <row r="481">
          <cell r="A481">
            <v>40775</v>
          </cell>
          <cell r="B481">
            <v>232</v>
          </cell>
          <cell r="C481">
            <v>0.36438356164383562</v>
          </cell>
        </row>
        <row r="482">
          <cell r="A482">
            <v>40776</v>
          </cell>
          <cell r="B482">
            <v>233</v>
          </cell>
          <cell r="C482">
            <v>0.36164383561643837</v>
          </cell>
        </row>
        <row r="483">
          <cell r="A483">
            <v>40777</v>
          </cell>
          <cell r="B483">
            <v>234</v>
          </cell>
          <cell r="C483">
            <v>0.35890410958904112</v>
          </cell>
        </row>
        <row r="484">
          <cell r="A484">
            <v>40778</v>
          </cell>
          <cell r="B484">
            <v>235</v>
          </cell>
          <cell r="C484">
            <v>0.35616438356164382</v>
          </cell>
        </row>
        <row r="485">
          <cell r="A485">
            <v>40779</v>
          </cell>
          <cell r="B485">
            <v>236</v>
          </cell>
          <cell r="C485">
            <v>0.35342465753424657</v>
          </cell>
        </row>
        <row r="486">
          <cell r="A486">
            <v>40780</v>
          </cell>
          <cell r="B486">
            <v>237</v>
          </cell>
          <cell r="C486">
            <v>0.35068493150684932</v>
          </cell>
        </row>
        <row r="487">
          <cell r="A487">
            <v>40781</v>
          </cell>
          <cell r="B487">
            <v>238</v>
          </cell>
          <cell r="C487">
            <v>0.34794520547945207</v>
          </cell>
        </row>
        <row r="488">
          <cell r="A488">
            <v>40782</v>
          </cell>
          <cell r="B488">
            <v>239</v>
          </cell>
          <cell r="C488">
            <v>0.34520547945205482</v>
          </cell>
        </row>
        <row r="489">
          <cell r="A489">
            <v>40783</v>
          </cell>
          <cell r="B489">
            <v>240</v>
          </cell>
          <cell r="C489">
            <v>0.34246575342465752</v>
          </cell>
        </row>
        <row r="490">
          <cell r="A490">
            <v>40784</v>
          </cell>
          <cell r="B490">
            <v>241</v>
          </cell>
          <cell r="C490">
            <v>0.33972602739726027</v>
          </cell>
        </row>
        <row r="491">
          <cell r="A491">
            <v>40785</v>
          </cell>
          <cell r="B491">
            <v>242</v>
          </cell>
          <cell r="C491">
            <v>0.33698630136986302</v>
          </cell>
        </row>
        <row r="492">
          <cell r="A492">
            <v>40786</v>
          </cell>
          <cell r="B492">
            <v>243</v>
          </cell>
          <cell r="C492">
            <v>0.33424657534246577</v>
          </cell>
        </row>
        <row r="493">
          <cell r="A493">
            <v>40787</v>
          </cell>
          <cell r="B493">
            <v>244</v>
          </cell>
          <cell r="C493">
            <v>0.33150684931506852</v>
          </cell>
        </row>
        <row r="494">
          <cell r="A494">
            <v>40788</v>
          </cell>
          <cell r="B494">
            <v>245</v>
          </cell>
          <cell r="C494">
            <v>0.32876712328767121</v>
          </cell>
        </row>
        <row r="495">
          <cell r="A495">
            <v>40789</v>
          </cell>
          <cell r="B495">
            <v>246</v>
          </cell>
          <cell r="C495">
            <v>0.32602739726027397</v>
          </cell>
        </row>
        <row r="496">
          <cell r="A496">
            <v>40790</v>
          </cell>
          <cell r="B496">
            <v>247</v>
          </cell>
          <cell r="C496">
            <v>0.32328767123287672</v>
          </cell>
        </row>
        <row r="497">
          <cell r="A497">
            <v>40791</v>
          </cell>
          <cell r="B497">
            <v>248</v>
          </cell>
          <cell r="C497">
            <v>0.32054794520547947</v>
          </cell>
        </row>
        <row r="498">
          <cell r="A498">
            <v>40792</v>
          </cell>
          <cell r="B498">
            <v>249</v>
          </cell>
          <cell r="C498">
            <v>0.31780821917808222</v>
          </cell>
        </row>
        <row r="499">
          <cell r="A499">
            <v>40793</v>
          </cell>
          <cell r="B499">
            <v>250</v>
          </cell>
          <cell r="C499">
            <v>0.31506849315068491</v>
          </cell>
        </row>
        <row r="500">
          <cell r="A500">
            <v>40794</v>
          </cell>
          <cell r="B500">
            <v>251</v>
          </cell>
          <cell r="C500">
            <v>0.31232876712328766</v>
          </cell>
        </row>
        <row r="501">
          <cell r="A501">
            <v>40795</v>
          </cell>
          <cell r="B501">
            <v>252</v>
          </cell>
          <cell r="C501">
            <v>0.30958904109589042</v>
          </cell>
        </row>
        <row r="502">
          <cell r="A502">
            <v>40796</v>
          </cell>
          <cell r="B502">
            <v>253</v>
          </cell>
          <cell r="C502">
            <v>0.30684931506849317</v>
          </cell>
        </row>
        <row r="503">
          <cell r="A503">
            <v>40797</v>
          </cell>
          <cell r="B503">
            <v>254</v>
          </cell>
          <cell r="C503">
            <v>0.30410958904109592</v>
          </cell>
        </row>
        <row r="504">
          <cell r="A504">
            <v>40798</v>
          </cell>
          <cell r="B504">
            <v>255</v>
          </cell>
          <cell r="C504">
            <v>0.30136986301369861</v>
          </cell>
        </row>
        <row r="505">
          <cell r="A505">
            <v>40799</v>
          </cell>
          <cell r="B505">
            <v>256</v>
          </cell>
          <cell r="C505">
            <v>0.29863013698630136</v>
          </cell>
        </row>
        <row r="506">
          <cell r="A506">
            <v>40800</v>
          </cell>
          <cell r="B506">
            <v>257</v>
          </cell>
          <cell r="C506">
            <v>0.29589041095890412</v>
          </cell>
        </row>
        <row r="507">
          <cell r="A507">
            <v>40801</v>
          </cell>
          <cell r="B507">
            <v>258</v>
          </cell>
          <cell r="C507">
            <v>0.29315068493150687</v>
          </cell>
        </row>
        <row r="508">
          <cell r="A508">
            <v>40802</v>
          </cell>
          <cell r="B508">
            <v>259</v>
          </cell>
          <cell r="C508">
            <v>0.29041095890410956</v>
          </cell>
        </row>
        <row r="509">
          <cell r="A509">
            <v>40803</v>
          </cell>
          <cell r="B509">
            <v>260</v>
          </cell>
          <cell r="C509">
            <v>0.28767123287671231</v>
          </cell>
        </row>
        <row r="510">
          <cell r="A510">
            <v>40804</v>
          </cell>
          <cell r="B510">
            <v>261</v>
          </cell>
          <cell r="C510">
            <v>0.28493150684931506</v>
          </cell>
        </row>
        <row r="511">
          <cell r="A511">
            <v>40805</v>
          </cell>
          <cell r="B511">
            <v>262</v>
          </cell>
          <cell r="C511">
            <v>0.28219178082191781</v>
          </cell>
        </row>
        <row r="512">
          <cell r="A512">
            <v>40806</v>
          </cell>
          <cell r="B512">
            <v>263</v>
          </cell>
          <cell r="C512">
            <v>0.27945205479452057</v>
          </cell>
        </row>
        <row r="513">
          <cell r="A513">
            <v>40807</v>
          </cell>
          <cell r="B513">
            <v>264</v>
          </cell>
          <cell r="C513">
            <v>0.27671232876712326</v>
          </cell>
        </row>
        <row r="514">
          <cell r="A514">
            <v>40808</v>
          </cell>
          <cell r="B514">
            <v>265</v>
          </cell>
          <cell r="C514">
            <v>0.27397260273972601</v>
          </cell>
        </row>
        <row r="515">
          <cell r="A515">
            <v>40809</v>
          </cell>
          <cell r="B515">
            <v>266</v>
          </cell>
          <cell r="C515">
            <v>0.27123287671232876</v>
          </cell>
        </row>
        <row r="516">
          <cell r="A516">
            <v>40810</v>
          </cell>
          <cell r="B516">
            <v>267</v>
          </cell>
          <cell r="C516">
            <v>0.26849315068493151</v>
          </cell>
        </row>
        <row r="517">
          <cell r="A517">
            <v>40811</v>
          </cell>
          <cell r="B517">
            <v>268</v>
          </cell>
          <cell r="C517">
            <v>0.26575342465753427</v>
          </cell>
        </row>
        <row r="518">
          <cell r="A518">
            <v>40812</v>
          </cell>
          <cell r="B518">
            <v>269</v>
          </cell>
          <cell r="C518">
            <v>0.26301369863013696</v>
          </cell>
        </row>
        <row r="519">
          <cell r="A519">
            <v>40813</v>
          </cell>
          <cell r="B519">
            <v>270</v>
          </cell>
          <cell r="C519">
            <v>0.26027397260273971</v>
          </cell>
        </row>
        <row r="520">
          <cell r="A520">
            <v>40814</v>
          </cell>
          <cell r="B520">
            <v>271</v>
          </cell>
          <cell r="C520">
            <v>0.25753424657534246</v>
          </cell>
        </row>
        <row r="521">
          <cell r="A521">
            <v>40815</v>
          </cell>
          <cell r="B521">
            <v>272</v>
          </cell>
          <cell r="C521">
            <v>0.25479452054794521</v>
          </cell>
        </row>
        <row r="522">
          <cell r="A522">
            <v>40816</v>
          </cell>
          <cell r="B522">
            <v>273</v>
          </cell>
          <cell r="C522">
            <v>0.25205479452054796</v>
          </cell>
        </row>
        <row r="523">
          <cell r="A523">
            <v>40817</v>
          </cell>
          <cell r="B523">
            <v>274</v>
          </cell>
          <cell r="C523">
            <v>0.24931506849315069</v>
          </cell>
        </row>
        <row r="524">
          <cell r="A524">
            <v>40818</v>
          </cell>
          <cell r="B524">
            <v>275</v>
          </cell>
          <cell r="C524">
            <v>0.24657534246575341</v>
          </cell>
        </row>
        <row r="525">
          <cell r="A525">
            <v>40819</v>
          </cell>
          <cell r="B525">
            <v>276</v>
          </cell>
          <cell r="C525">
            <v>0.24383561643835616</v>
          </cell>
        </row>
        <row r="526">
          <cell r="A526">
            <v>40820</v>
          </cell>
          <cell r="B526">
            <v>277</v>
          </cell>
          <cell r="C526">
            <v>0.24109589041095891</v>
          </cell>
        </row>
        <row r="527">
          <cell r="A527">
            <v>40821</v>
          </cell>
          <cell r="B527">
            <v>278</v>
          </cell>
          <cell r="C527">
            <v>0.23835616438356164</v>
          </cell>
        </row>
        <row r="528">
          <cell r="A528">
            <v>40822</v>
          </cell>
          <cell r="B528">
            <v>279</v>
          </cell>
          <cell r="C528">
            <v>0.23561643835616439</v>
          </cell>
        </row>
        <row r="529">
          <cell r="A529">
            <v>40823</v>
          </cell>
          <cell r="B529">
            <v>280</v>
          </cell>
          <cell r="C529">
            <v>0.23287671232876711</v>
          </cell>
        </row>
        <row r="530">
          <cell r="A530">
            <v>40824</v>
          </cell>
          <cell r="B530">
            <v>281</v>
          </cell>
          <cell r="C530">
            <v>0.23013698630136986</v>
          </cell>
        </row>
        <row r="531">
          <cell r="A531">
            <v>40825</v>
          </cell>
          <cell r="B531">
            <v>282</v>
          </cell>
          <cell r="C531">
            <v>0.22739726027397261</v>
          </cell>
        </row>
        <row r="532">
          <cell r="A532">
            <v>40826</v>
          </cell>
          <cell r="B532">
            <v>283</v>
          </cell>
          <cell r="C532">
            <v>0.22465753424657534</v>
          </cell>
        </row>
        <row r="533">
          <cell r="A533">
            <v>40827</v>
          </cell>
          <cell r="B533">
            <v>284</v>
          </cell>
          <cell r="C533">
            <v>0.22191780821917809</v>
          </cell>
        </row>
        <row r="534">
          <cell r="A534">
            <v>40828</v>
          </cell>
          <cell r="B534">
            <v>285</v>
          </cell>
          <cell r="C534">
            <v>0.21917808219178081</v>
          </cell>
        </row>
        <row r="535">
          <cell r="A535">
            <v>40829</v>
          </cell>
          <cell r="B535">
            <v>286</v>
          </cell>
          <cell r="C535">
            <v>0.21643835616438356</v>
          </cell>
        </row>
        <row r="536">
          <cell r="A536">
            <v>40830</v>
          </cell>
          <cell r="B536">
            <v>287</v>
          </cell>
          <cell r="C536">
            <v>0.21369863013698631</v>
          </cell>
        </row>
        <row r="537">
          <cell r="A537">
            <v>40831</v>
          </cell>
          <cell r="B537">
            <v>288</v>
          </cell>
          <cell r="C537">
            <v>0.21095890410958903</v>
          </cell>
        </row>
        <row r="538">
          <cell r="A538">
            <v>40832</v>
          </cell>
          <cell r="B538">
            <v>289</v>
          </cell>
          <cell r="C538">
            <v>0.20821917808219179</v>
          </cell>
        </row>
        <row r="539">
          <cell r="A539">
            <v>40833</v>
          </cell>
          <cell r="B539">
            <v>290</v>
          </cell>
          <cell r="C539">
            <v>0.20547945205479451</v>
          </cell>
        </row>
        <row r="540">
          <cell r="A540">
            <v>40834</v>
          </cell>
          <cell r="B540">
            <v>291</v>
          </cell>
          <cell r="C540">
            <v>0.20273972602739726</v>
          </cell>
        </row>
        <row r="541">
          <cell r="A541">
            <v>40835</v>
          </cell>
          <cell r="B541">
            <v>292</v>
          </cell>
          <cell r="C541">
            <v>0.2</v>
          </cell>
        </row>
        <row r="542">
          <cell r="A542">
            <v>40836</v>
          </cell>
          <cell r="B542">
            <v>293</v>
          </cell>
          <cell r="C542">
            <v>0.19726027397260273</v>
          </cell>
        </row>
        <row r="543">
          <cell r="A543">
            <v>40837</v>
          </cell>
          <cell r="B543">
            <v>294</v>
          </cell>
          <cell r="C543">
            <v>0.19452054794520549</v>
          </cell>
        </row>
        <row r="544">
          <cell r="A544">
            <v>40838</v>
          </cell>
          <cell r="B544">
            <v>295</v>
          </cell>
          <cell r="C544">
            <v>0.19178082191780821</v>
          </cell>
        </row>
        <row r="545">
          <cell r="A545">
            <v>40839</v>
          </cell>
          <cell r="B545">
            <v>296</v>
          </cell>
          <cell r="C545">
            <v>0.18904109589041096</v>
          </cell>
        </row>
        <row r="546">
          <cell r="A546">
            <v>40840</v>
          </cell>
          <cell r="B546">
            <v>297</v>
          </cell>
          <cell r="C546">
            <v>0.18630136986301371</v>
          </cell>
        </row>
        <row r="547">
          <cell r="A547">
            <v>40841</v>
          </cell>
          <cell r="B547">
            <v>298</v>
          </cell>
          <cell r="C547">
            <v>0.18356164383561643</v>
          </cell>
        </row>
        <row r="548">
          <cell r="A548">
            <v>40842</v>
          </cell>
          <cell r="B548">
            <v>299</v>
          </cell>
          <cell r="C548">
            <v>0.18082191780821918</v>
          </cell>
        </row>
        <row r="549">
          <cell r="A549">
            <v>40843</v>
          </cell>
          <cell r="B549">
            <v>300</v>
          </cell>
          <cell r="C549">
            <v>0.17808219178082191</v>
          </cell>
        </row>
        <row r="550">
          <cell r="A550">
            <v>40844</v>
          </cell>
          <cell r="B550">
            <v>301</v>
          </cell>
          <cell r="C550">
            <v>0.17534246575342466</v>
          </cell>
        </row>
        <row r="551">
          <cell r="A551">
            <v>40845</v>
          </cell>
          <cell r="B551">
            <v>302</v>
          </cell>
          <cell r="C551">
            <v>0.17260273972602741</v>
          </cell>
        </row>
        <row r="552">
          <cell r="A552">
            <v>40846</v>
          </cell>
          <cell r="B552">
            <v>303</v>
          </cell>
          <cell r="C552">
            <v>0.16986301369863013</v>
          </cell>
        </row>
        <row r="553">
          <cell r="A553">
            <v>40847</v>
          </cell>
          <cell r="B553">
            <v>304</v>
          </cell>
          <cell r="C553">
            <v>0.16712328767123288</v>
          </cell>
        </row>
        <row r="554">
          <cell r="A554">
            <v>40848</v>
          </cell>
          <cell r="B554">
            <v>305</v>
          </cell>
          <cell r="C554">
            <v>0.16438356164383561</v>
          </cell>
        </row>
        <row r="555">
          <cell r="A555">
            <v>40849</v>
          </cell>
          <cell r="B555">
            <v>306</v>
          </cell>
          <cell r="C555">
            <v>0.16164383561643836</v>
          </cell>
        </row>
        <row r="556">
          <cell r="A556">
            <v>40850</v>
          </cell>
          <cell r="B556">
            <v>307</v>
          </cell>
          <cell r="C556">
            <v>0.15890410958904111</v>
          </cell>
        </row>
        <row r="557">
          <cell r="A557">
            <v>40851</v>
          </cell>
          <cell r="B557">
            <v>308</v>
          </cell>
          <cell r="C557">
            <v>0.15616438356164383</v>
          </cell>
        </row>
        <row r="558">
          <cell r="A558">
            <v>40852</v>
          </cell>
          <cell r="B558">
            <v>309</v>
          </cell>
          <cell r="C558">
            <v>0.15342465753424658</v>
          </cell>
        </row>
        <row r="559">
          <cell r="A559">
            <v>40853</v>
          </cell>
          <cell r="B559">
            <v>310</v>
          </cell>
          <cell r="C559">
            <v>0.15068493150684931</v>
          </cell>
        </row>
        <row r="560">
          <cell r="A560">
            <v>40854</v>
          </cell>
          <cell r="B560">
            <v>311</v>
          </cell>
          <cell r="C560">
            <v>0.14794520547945206</v>
          </cell>
        </row>
        <row r="561">
          <cell r="A561">
            <v>40855</v>
          </cell>
          <cell r="B561">
            <v>312</v>
          </cell>
          <cell r="C561">
            <v>0.14520547945205478</v>
          </cell>
        </row>
        <row r="562">
          <cell r="A562">
            <v>40856</v>
          </cell>
          <cell r="B562">
            <v>313</v>
          </cell>
          <cell r="C562">
            <v>0.14246575342465753</v>
          </cell>
        </row>
        <row r="563">
          <cell r="A563">
            <v>40857</v>
          </cell>
          <cell r="B563">
            <v>314</v>
          </cell>
          <cell r="C563">
            <v>0.13972602739726028</v>
          </cell>
        </row>
        <row r="564">
          <cell r="A564">
            <v>40858</v>
          </cell>
          <cell r="B564">
            <v>315</v>
          </cell>
          <cell r="C564">
            <v>0.13698630136986301</v>
          </cell>
        </row>
        <row r="565">
          <cell r="A565">
            <v>40859</v>
          </cell>
          <cell r="B565">
            <v>316</v>
          </cell>
          <cell r="C565">
            <v>0.13424657534246576</v>
          </cell>
        </row>
        <row r="566">
          <cell r="A566">
            <v>40860</v>
          </cell>
          <cell r="B566">
            <v>317</v>
          </cell>
          <cell r="C566">
            <v>0.13150684931506848</v>
          </cell>
        </row>
        <row r="567">
          <cell r="A567">
            <v>40861</v>
          </cell>
          <cell r="B567">
            <v>318</v>
          </cell>
          <cell r="C567">
            <v>0.12876712328767123</v>
          </cell>
        </row>
        <row r="568">
          <cell r="A568">
            <v>40862</v>
          </cell>
          <cell r="B568">
            <v>319</v>
          </cell>
          <cell r="C568">
            <v>0.12602739726027398</v>
          </cell>
        </row>
        <row r="569">
          <cell r="A569">
            <v>40863</v>
          </cell>
          <cell r="B569">
            <v>320</v>
          </cell>
          <cell r="C569">
            <v>0.12328767123287671</v>
          </cell>
        </row>
        <row r="570">
          <cell r="A570">
            <v>40864</v>
          </cell>
          <cell r="B570">
            <v>321</v>
          </cell>
          <cell r="C570">
            <v>0.12054794520547946</v>
          </cell>
        </row>
        <row r="571">
          <cell r="A571">
            <v>40865</v>
          </cell>
          <cell r="B571">
            <v>322</v>
          </cell>
          <cell r="C571">
            <v>0.11780821917808219</v>
          </cell>
        </row>
        <row r="572">
          <cell r="A572">
            <v>40866</v>
          </cell>
          <cell r="B572">
            <v>323</v>
          </cell>
          <cell r="C572">
            <v>0.11506849315068493</v>
          </cell>
        </row>
        <row r="573">
          <cell r="A573">
            <v>40867</v>
          </cell>
          <cell r="B573">
            <v>324</v>
          </cell>
          <cell r="C573">
            <v>0.11232876712328767</v>
          </cell>
        </row>
        <row r="574">
          <cell r="A574">
            <v>40868</v>
          </cell>
          <cell r="B574">
            <v>325</v>
          </cell>
          <cell r="C574">
            <v>0.1095890410958904</v>
          </cell>
        </row>
        <row r="575">
          <cell r="A575">
            <v>40869</v>
          </cell>
          <cell r="B575">
            <v>326</v>
          </cell>
          <cell r="C575">
            <v>0.10684931506849316</v>
          </cell>
        </row>
        <row r="576">
          <cell r="A576">
            <v>40870</v>
          </cell>
          <cell r="B576">
            <v>327</v>
          </cell>
          <cell r="C576">
            <v>0.10410958904109589</v>
          </cell>
        </row>
        <row r="577">
          <cell r="A577">
            <v>40871</v>
          </cell>
          <cell r="B577">
            <v>328</v>
          </cell>
          <cell r="C577">
            <v>0.10136986301369863</v>
          </cell>
        </row>
        <row r="578">
          <cell r="A578">
            <v>40872</v>
          </cell>
          <cell r="B578">
            <v>329</v>
          </cell>
          <cell r="C578">
            <v>9.8630136986301367E-2</v>
          </cell>
        </row>
        <row r="579">
          <cell r="A579">
            <v>40873</v>
          </cell>
          <cell r="B579">
            <v>330</v>
          </cell>
          <cell r="C579">
            <v>9.5890410958904104E-2</v>
          </cell>
        </row>
        <row r="580">
          <cell r="A580">
            <v>40874</v>
          </cell>
          <cell r="B580">
            <v>331</v>
          </cell>
          <cell r="C580">
            <v>9.3150684931506855E-2</v>
          </cell>
        </row>
        <row r="581">
          <cell r="A581">
            <v>40875</v>
          </cell>
          <cell r="B581">
            <v>332</v>
          </cell>
          <cell r="C581">
            <v>9.0410958904109592E-2</v>
          </cell>
        </row>
        <row r="582">
          <cell r="A582">
            <v>40876</v>
          </cell>
          <cell r="B582">
            <v>333</v>
          </cell>
          <cell r="C582">
            <v>8.7671232876712329E-2</v>
          </cell>
        </row>
        <row r="583">
          <cell r="A583">
            <v>40877</v>
          </cell>
          <cell r="B583">
            <v>334</v>
          </cell>
          <cell r="C583">
            <v>8.4931506849315067E-2</v>
          </cell>
        </row>
        <row r="584">
          <cell r="A584">
            <v>40878</v>
          </cell>
          <cell r="B584">
            <v>335</v>
          </cell>
          <cell r="C584">
            <v>8.2191780821917804E-2</v>
          </cell>
        </row>
        <row r="585">
          <cell r="A585">
            <v>40879</v>
          </cell>
          <cell r="B585">
            <v>336</v>
          </cell>
          <cell r="C585">
            <v>7.9452054794520555E-2</v>
          </cell>
        </row>
        <row r="586">
          <cell r="A586">
            <v>40880</v>
          </cell>
          <cell r="B586">
            <v>337</v>
          </cell>
          <cell r="C586">
            <v>7.6712328767123292E-2</v>
          </cell>
        </row>
        <row r="587">
          <cell r="A587">
            <v>40881</v>
          </cell>
          <cell r="B587">
            <v>338</v>
          </cell>
          <cell r="C587">
            <v>7.3972602739726029E-2</v>
          </cell>
        </row>
        <row r="588">
          <cell r="A588">
            <v>40882</v>
          </cell>
          <cell r="B588">
            <v>339</v>
          </cell>
          <cell r="C588">
            <v>7.1232876712328766E-2</v>
          </cell>
        </row>
        <row r="589">
          <cell r="A589">
            <v>40883</v>
          </cell>
          <cell r="B589">
            <v>340</v>
          </cell>
          <cell r="C589">
            <v>6.8493150684931503E-2</v>
          </cell>
        </row>
        <row r="590">
          <cell r="A590">
            <v>40884</v>
          </cell>
          <cell r="B590">
            <v>341</v>
          </cell>
          <cell r="C590">
            <v>6.575342465753424E-2</v>
          </cell>
        </row>
        <row r="591">
          <cell r="A591">
            <v>40885</v>
          </cell>
          <cell r="B591">
            <v>342</v>
          </cell>
          <cell r="C591">
            <v>6.3013698630136991E-2</v>
          </cell>
        </row>
        <row r="592">
          <cell r="A592">
            <v>40886</v>
          </cell>
          <cell r="B592">
            <v>343</v>
          </cell>
          <cell r="C592">
            <v>6.0273972602739728E-2</v>
          </cell>
        </row>
        <row r="593">
          <cell r="A593">
            <v>40887</v>
          </cell>
          <cell r="B593">
            <v>344</v>
          </cell>
          <cell r="C593">
            <v>5.7534246575342465E-2</v>
          </cell>
        </row>
        <row r="594">
          <cell r="A594">
            <v>40888</v>
          </cell>
          <cell r="B594">
            <v>345</v>
          </cell>
          <cell r="C594">
            <v>5.4794520547945202E-2</v>
          </cell>
        </row>
        <row r="595">
          <cell r="A595">
            <v>40889</v>
          </cell>
          <cell r="B595">
            <v>346</v>
          </cell>
          <cell r="C595">
            <v>5.2054794520547946E-2</v>
          </cell>
        </row>
        <row r="596">
          <cell r="A596">
            <v>40890</v>
          </cell>
          <cell r="B596">
            <v>347</v>
          </cell>
          <cell r="C596">
            <v>4.9315068493150684E-2</v>
          </cell>
        </row>
        <row r="597">
          <cell r="A597">
            <v>40891</v>
          </cell>
          <cell r="B597">
            <v>348</v>
          </cell>
          <cell r="C597">
            <v>4.6575342465753428E-2</v>
          </cell>
        </row>
        <row r="598">
          <cell r="A598">
            <v>40892</v>
          </cell>
          <cell r="B598">
            <v>349</v>
          </cell>
          <cell r="C598">
            <v>4.3835616438356165E-2</v>
          </cell>
        </row>
        <row r="599">
          <cell r="A599">
            <v>40893</v>
          </cell>
          <cell r="B599">
            <v>350</v>
          </cell>
          <cell r="C599">
            <v>4.1095890410958902E-2</v>
          </cell>
        </row>
        <row r="600">
          <cell r="A600">
            <v>40894</v>
          </cell>
          <cell r="B600">
            <v>351</v>
          </cell>
          <cell r="C600">
            <v>3.8356164383561646E-2</v>
          </cell>
        </row>
        <row r="601">
          <cell r="A601">
            <v>40895</v>
          </cell>
          <cell r="B601">
            <v>352</v>
          </cell>
          <cell r="C601">
            <v>3.5616438356164383E-2</v>
          </cell>
        </row>
        <row r="602">
          <cell r="A602">
            <v>40896</v>
          </cell>
          <cell r="B602">
            <v>353</v>
          </cell>
          <cell r="C602">
            <v>3.287671232876712E-2</v>
          </cell>
        </row>
        <row r="603">
          <cell r="A603">
            <v>40897</v>
          </cell>
          <cell r="B603">
            <v>354</v>
          </cell>
          <cell r="C603">
            <v>3.0136986301369864E-2</v>
          </cell>
        </row>
        <row r="604">
          <cell r="A604">
            <v>40898</v>
          </cell>
          <cell r="B604">
            <v>355</v>
          </cell>
          <cell r="C604">
            <v>2.7397260273972601E-2</v>
          </cell>
        </row>
        <row r="605">
          <cell r="A605">
            <v>40899</v>
          </cell>
          <cell r="B605">
            <v>356</v>
          </cell>
          <cell r="C605">
            <v>2.4657534246575342E-2</v>
          </cell>
        </row>
        <row r="606">
          <cell r="A606">
            <v>40900</v>
          </cell>
          <cell r="B606">
            <v>357</v>
          </cell>
          <cell r="C606">
            <v>2.1917808219178082E-2</v>
          </cell>
        </row>
        <row r="607">
          <cell r="A607">
            <v>40901</v>
          </cell>
          <cell r="B607">
            <v>358</v>
          </cell>
          <cell r="C607">
            <v>1.9178082191780823E-2</v>
          </cell>
        </row>
        <row r="608">
          <cell r="A608">
            <v>40902</v>
          </cell>
          <cell r="B608">
            <v>359</v>
          </cell>
          <cell r="C608">
            <v>1.643835616438356E-2</v>
          </cell>
        </row>
        <row r="609">
          <cell r="A609">
            <v>40903</v>
          </cell>
          <cell r="B609">
            <v>360</v>
          </cell>
          <cell r="C609">
            <v>1.3698630136986301E-2</v>
          </cell>
        </row>
        <row r="610">
          <cell r="A610">
            <v>40904</v>
          </cell>
          <cell r="B610">
            <v>361</v>
          </cell>
          <cell r="C610">
            <v>1.0958904109589041E-2</v>
          </cell>
        </row>
        <row r="611">
          <cell r="A611">
            <v>40905</v>
          </cell>
          <cell r="B611">
            <v>362</v>
          </cell>
          <cell r="C611">
            <v>8.21917808219178E-3</v>
          </cell>
        </row>
        <row r="612">
          <cell r="A612">
            <v>40906</v>
          </cell>
          <cell r="B612">
            <v>363</v>
          </cell>
          <cell r="C612">
            <v>5.4794520547945206E-3</v>
          </cell>
        </row>
        <row r="613">
          <cell r="A613">
            <v>40907</v>
          </cell>
          <cell r="B613">
            <v>364</v>
          </cell>
          <cell r="C613">
            <v>2.7397260273972603E-3</v>
          </cell>
        </row>
        <row r="614">
          <cell r="A614">
            <v>40908</v>
          </cell>
          <cell r="B614">
            <v>365</v>
          </cell>
          <cell r="C614">
            <v>0</v>
          </cell>
        </row>
      </sheetData>
      <sheetData sheetId="4"/>
      <sheetData sheetId="5"/>
      <sheetData sheetId="6"/>
      <sheetData sheetId="7"/>
      <sheetData sheetId="8">
        <row r="7">
          <cell r="H7">
            <v>2019</v>
          </cell>
        </row>
      </sheetData>
      <sheetData sheetId="9">
        <row r="1">
          <cell r="A1">
            <v>1</v>
          </cell>
          <cell r="B1" t="str">
            <v>ANNEE</v>
          </cell>
          <cell r="C1">
            <v>2017</v>
          </cell>
          <cell r="D1">
            <v>2018</v>
          </cell>
          <cell r="E1">
            <v>2019</v>
          </cell>
          <cell r="F1">
            <v>2020</v>
          </cell>
          <cell r="G1">
            <v>2021</v>
          </cell>
          <cell r="H1">
            <v>2022</v>
          </cell>
          <cell r="I1">
            <v>2023</v>
          </cell>
          <cell r="J1">
            <v>2024</v>
          </cell>
          <cell r="K1">
            <v>2025</v>
          </cell>
          <cell r="L1">
            <v>2026</v>
          </cell>
          <cell r="M1">
            <v>2027</v>
          </cell>
          <cell r="N1">
            <v>2028</v>
          </cell>
          <cell r="O1">
            <v>2029</v>
          </cell>
          <cell r="P1">
            <v>2030</v>
          </cell>
          <cell r="Q1">
            <v>2031</v>
          </cell>
          <cell r="R1">
            <v>2032</v>
          </cell>
          <cell r="S1">
            <v>2033</v>
          </cell>
          <cell r="T1">
            <v>2034</v>
          </cell>
          <cell r="U1">
            <v>2035</v>
          </cell>
          <cell r="V1">
            <v>2036</v>
          </cell>
          <cell r="W1">
            <v>2037</v>
          </cell>
        </row>
        <row r="2">
          <cell r="A2">
            <v>1</v>
          </cell>
          <cell r="B2" t="str">
            <v>CRD</v>
          </cell>
          <cell r="C2">
            <v>500000</v>
          </cell>
          <cell r="D2">
            <v>500000</v>
          </cell>
          <cell r="E2">
            <v>487517.53208162083</v>
          </cell>
          <cell r="F2">
            <v>474571.96460346977</v>
          </cell>
          <cell r="G2">
            <v>461146.11657187931</v>
          </cell>
          <cell r="H2">
            <v>447222.16957831685</v>
          </cell>
          <cell r="I2">
            <v>432781.64415129321</v>
          </cell>
          <cell r="J2">
            <v>417805.37523092702</v>
          </cell>
          <cell r="K2">
            <v>402273.48673361522</v>
          </cell>
          <cell r="L2">
            <v>386165.36517305317</v>
          </cell>
          <cell r="M2">
            <v>369459.63230259425</v>
          </cell>
          <cell r="N2">
            <v>352134.11674264132</v>
          </cell>
          <cell r="O2">
            <v>334165.82455541415</v>
          </cell>
          <cell r="P2">
            <v>315530.90872804081</v>
          </cell>
          <cell r="Q2">
            <v>296204.63752347196</v>
          </cell>
          <cell r="R2">
            <v>276161.36165721359</v>
          </cell>
          <cell r="S2">
            <v>255374.48025631704</v>
          </cell>
          <cell r="T2">
            <v>233816.40555544721</v>
          </cell>
          <cell r="U2">
            <v>211458.5262831751</v>
          </cell>
          <cell r="V2">
            <v>188271.1696899017</v>
          </cell>
          <cell r="W2">
            <v>164223.56216701787</v>
          </cell>
        </row>
        <row r="3">
          <cell r="A3">
            <v>1</v>
          </cell>
          <cell r="B3" t="str">
            <v>P</v>
          </cell>
          <cell r="C3">
            <v>0</v>
          </cell>
          <cell r="D3">
            <v>12482.467918379189</v>
          </cell>
          <cell r="E3">
            <v>12945.567478151057</v>
          </cell>
          <cell r="F3">
            <v>13425.84803159046</v>
          </cell>
          <cell r="G3">
            <v>13923.946993562466</v>
          </cell>
          <cell r="H3">
            <v>14440.525427023633</v>
          </cell>
          <cell r="I3">
            <v>14976.26892036621</v>
          </cell>
          <cell r="J3">
            <v>15531.888497311797</v>
          </cell>
          <cell r="K3">
            <v>16108.121560562064</v>
          </cell>
          <cell r="L3">
            <v>16705.732870458916</v>
          </cell>
          <cell r="M3">
            <v>17325.515559952939</v>
          </cell>
          <cell r="N3">
            <v>17968.292187227198</v>
          </cell>
          <cell r="O3">
            <v>18634.915827373323</v>
          </cell>
          <cell r="P3">
            <v>19326.271204568875</v>
          </cell>
          <cell r="Q3">
            <v>20043.27586625838</v>
          </cell>
          <cell r="R3">
            <v>20786.881400896564</v>
          </cell>
          <cell r="S3">
            <v>21558.074700869824</v>
          </cell>
          <cell r="T3">
            <v>22357.879272272097</v>
          </cell>
          <cell r="U3">
            <v>23187.356593273391</v>
          </cell>
          <cell r="V3">
            <v>24047.607522883834</v>
          </cell>
          <cell r="W3">
            <v>24939.773761982826</v>
          </cell>
        </row>
        <row r="4">
          <cell r="A4">
            <v>1</v>
          </cell>
          <cell r="B4" t="str">
            <v>I</v>
          </cell>
          <cell r="C4">
            <v>0</v>
          </cell>
          <cell r="D4">
            <v>18550</v>
          </cell>
          <cell r="E4">
            <v>18086.900440228132</v>
          </cell>
          <cell r="F4">
            <v>17606.619886788729</v>
          </cell>
          <cell r="G4">
            <v>17108.520924816723</v>
          </cell>
          <cell r="H4">
            <v>16591.942491355556</v>
          </cell>
          <cell r="I4">
            <v>16056.198998012978</v>
          </cell>
          <cell r="J4">
            <v>15500.579421067392</v>
          </cell>
          <cell r="K4">
            <v>14924.346357817125</v>
          </cell>
          <cell r="L4">
            <v>14326.735047920272</v>
          </cell>
          <cell r="M4">
            <v>13706.952358426248</v>
          </cell>
          <cell r="N4">
            <v>13064.175731151992</v>
          </cell>
          <cell r="O4">
            <v>12397.552091005866</v>
          </cell>
          <cell r="P4">
            <v>11706.196713810314</v>
          </cell>
          <cell r="Q4">
            <v>10989.19205212081</v>
          </cell>
          <cell r="R4">
            <v>10245.586517482625</v>
          </cell>
          <cell r="S4">
            <v>9474.3932175093632</v>
          </cell>
          <cell r="T4">
            <v>8674.5886461070913</v>
          </cell>
          <cell r="U4">
            <v>7845.1113251057968</v>
          </cell>
          <cell r="V4">
            <v>6984.8603954953533</v>
          </cell>
          <cell r="W4">
            <v>6092.6941563963628</v>
          </cell>
        </row>
        <row r="5">
          <cell r="A5">
            <v>1</v>
          </cell>
          <cell r="B5" t="str">
            <v>VPM</v>
          </cell>
          <cell r="C5">
            <v>0</v>
          </cell>
          <cell r="D5">
            <v>31032.467918379189</v>
          </cell>
          <cell r="E5">
            <v>31032.467918379189</v>
          </cell>
          <cell r="F5">
            <v>31032.467918379189</v>
          </cell>
          <cell r="G5">
            <v>31032.467918379189</v>
          </cell>
          <cell r="H5">
            <v>31032.467918379189</v>
          </cell>
          <cell r="I5">
            <v>31032.467918379189</v>
          </cell>
          <cell r="J5">
            <v>31032.467918379189</v>
          </cell>
          <cell r="K5">
            <v>31032.467918379189</v>
          </cell>
          <cell r="L5">
            <v>31032.467918379189</v>
          </cell>
          <cell r="M5">
            <v>31032.467918379189</v>
          </cell>
          <cell r="N5">
            <v>31032.467918379189</v>
          </cell>
          <cell r="O5">
            <v>31032.467918379189</v>
          </cell>
          <cell r="P5">
            <v>31032.467918379189</v>
          </cell>
          <cell r="Q5">
            <v>31032.467918379189</v>
          </cell>
          <cell r="R5">
            <v>31032.467918379189</v>
          </cell>
          <cell r="S5">
            <v>31032.467918379189</v>
          </cell>
          <cell r="T5">
            <v>31032.467918379189</v>
          </cell>
          <cell r="U5">
            <v>31032.467918379189</v>
          </cell>
          <cell r="V5">
            <v>31032.467918379189</v>
          </cell>
          <cell r="W5">
            <v>31032.467918379189</v>
          </cell>
        </row>
        <row r="6">
          <cell r="A6">
            <v>1</v>
          </cell>
          <cell r="B6" t="str">
            <v>VR</v>
          </cell>
          <cell r="C6">
            <v>25</v>
          </cell>
          <cell r="D6">
            <v>24</v>
          </cell>
          <cell r="E6">
            <v>23</v>
          </cell>
          <cell r="F6">
            <v>22</v>
          </cell>
          <cell r="G6">
            <v>21</v>
          </cell>
          <cell r="H6">
            <v>20</v>
          </cell>
          <cell r="I6">
            <v>19</v>
          </cell>
          <cell r="J6">
            <v>18</v>
          </cell>
          <cell r="K6">
            <v>17</v>
          </cell>
          <cell r="L6">
            <v>16</v>
          </cell>
          <cell r="M6">
            <v>15</v>
          </cell>
          <cell r="N6">
            <v>14</v>
          </cell>
          <cell r="O6">
            <v>13</v>
          </cell>
          <cell r="P6">
            <v>12</v>
          </cell>
          <cell r="Q6">
            <v>11</v>
          </cell>
          <cell r="R6">
            <v>10</v>
          </cell>
          <cell r="S6">
            <v>9</v>
          </cell>
          <cell r="T6">
            <v>8</v>
          </cell>
          <cell r="U6">
            <v>7</v>
          </cell>
          <cell r="V6">
            <v>6</v>
          </cell>
          <cell r="W6">
            <v>5</v>
          </cell>
        </row>
        <row r="7">
          <cell r="A7">
            <v>2</v>
          </cell>
          <cell r="B7" t="str">
            <v>ANNEE</v>
          </cell>
          <cell r="C7">
            <v>2008</v>
          </cell>
          <cell r="D7">
            <v>2009</v>
          </cell>
          <cell r="E7">
            <v>2010</v>
          </cell>
          <cell r="F7">
            <v>2011</v>
          </cell>
          <cell r="G7">
            <v>2012</v>
          </cell>
          <cell r="H7">
            <v>2013</v>
          </cell>
          <cell r="I7">
            <v>2014</v>
          </cell>
          <cell r="J7">
            <v>2015</v>
          </cell>
          <cell r="K7">
            <v>2016</v>
          </cell>
          <cell r="L7">
            <v>2017</v>
          </cell>
          <cell r="M7">
            <v>2018</v>
          </cell>
          <cell r="N7">
            <v>2019</v>
          </cell>
          <cell r="O7">
            <v>0</v>
          </cell>
          <cell r="P7">
            <v>0</v>
          </cell>
          <cell r="Q7">
            <v>0</v>
          </cell>
          <cell r="R7">
            <v>0</v>
          </cell>
          <cell r="S7">
            <v>0</v>
          </cell>
          <cell r="T7">
            <v>0</v>
          </cell>
          <cell r="U7">
            <v>0</v>
          </cell>
          <cell r="V7">
            <v>0</v>
          </cell>
          <cell r="W7">
            <v>0</v>
          </cell>
        </row>
        <row r="8">
          <cell r="A8">
            <v>2</v>
          </cell>
          <cell r="B8" t="str">
            <v>CRD</v>
          </cell>
          <cell r="C8">
            <v>160000</v>
          </cell>
          <cell r="D8">
            <v>160000</v>
          </cell>
          <cell r="E8">
            <v>148379.99815416371</v>
          </cell>
          <cell r="F8">
            <v>136248.71622711062</v>
          </cell>
          <cell r="G8">
            <v>123583.6578952672</v>
          </cell>
          <cell r="H8">
            <v>110361.33699682266</v>
          </cell>
          <cell r="I8">
            <v>96557.233978846562</v>
          </cell>
          <cell r="J8">
            <v>82145.750428079511</v>
          </cell>
          <cell r="K8">
            <v>67100.161601078711</v>
          </cell>
          <cell r="L8">
            <v>51392.566865689878</v>
          </cell>
          <cell r="M8">
            <v>34993.837961943937</v>
          </cell>
          <cell r="N8">
            <v>17873.564986433175</v>
          </cell>
          <cell r="O8">
            <v>-5.8207660913467407E-11</v>
          </cell>
          <cell r="P8">
            <v>-6.0768797993659975E-11</v>
          </cell>
          <cell r="Q8">
            <v>-6.3442625105381013E-11</v>
          </cell>
          <cell r="R8">
            <v>-6.6234100610017773E-11</v>
          </cell>
          <cell r="S8">
            <v>-6.914840103685855E-11</v>
          </cell>
          <cell r="T8">
            <v>-7.2190930682480324E-11</v>
          </cell>
          <cell r="U8">
            <v>-7.5367331632509456E-11</v>
          </cell>
          <cell r="V8">
            <v>-7.8683494224339868E-11</v>
          </cell>
          <cell r="W8">
            <v>-8.2145567970210818E-11</v>
          </cell>
        </row>
        <row r="9">
          <cell r="A9">
            <v>2</v>
          </cell>
          <cell r="B9" t="str">
            <v>P</v>
          </cell>
          <cell r="C9">
            <v>0</v>
          </cell>
          <cell r="D9">
            <v>11620.001845836294</v>
          </cell>
          <cell r="E9">
            <v>12131.281927053091</v>
          </cell>
          <cell r="F9">
            <v>12665.058331843426</v>
          </cell>
          <cell r="G9">
            <v>13222.320898444537</v>
          </cell>
          <cell r="H9">
            <v>13804.103017976096</v>
          </cell>
          <cell r="I9">
            <v>14411.483550767045</v>
          </cell>
          <cell r="J9">
            <v>15045.588827000796</v>
          </cell>
          <cell r="K9">
            <v>15707.59473538883</v>
          </cell>
          <cell r="L9">
            <v>16398.728903745938</v>
          </cell>
          <cell r="M9">
            <v>17120.272975510761</v>
          </cell>
          <cell r="N9">
            <v>17873.564986433234</v>
          </cell>
          <cell r="O9">
            <v>2.5611370801925658E-12</v>
          </cell>
          <cell r="P9">
            <v>2.6738271117210387E-12</v>
          </cell>
          <cell r="Q9">
            <v>2.7914755046367645E-12</v>
          </cell>
          <cell r="R9">
            <v>2.9143004268407819E-12</v>
          </cell>
          <cell r="S9">
            <v>3.042529645621776E-12</v>
          </cell>
          <cell r="T9">
            <v>3.1764009500291341E-12</v>
          </cell>
          <cell r="U9">
            <v>3.3161625918304159E-12</v>
          </cell>
          <cell r="V9">
            <v>3.462073745870954E-12</v>
          </cell>
          <cell r="W9">
            <v>3.6144049906892757E-12</v>
          </cell>
        </row>
        <row r="10">
          <cell r="A10">
            <v>2</v>
          </cell>
          <cell r="B10" t="str">
            <v>I</v>
          </cell>
          <cell r="C10">
            <v>0</v>
          </cell>
          <cell r="D10">
            <v>7040</v>
          </cell>
          <cell r="E10">
            <v>6528.719918783203</v>
          </cell>
          <cell r="F10">
            <v>5994.9435139928673</v>
          </cell>
          <cell r="G10">
            <v>5437.6809473917565</v>
          </cell>
          <cell r="H10">
            <v>4855.8988278601964</v>
          </cell>
          <cell r="I10">
            <v>4248.5182950692488</v>
          </cell>
          <cell r="J10">
            <v>3614.4130188354984</v>
          </cell>
          <cell r="K10">
            <v>2952.4071104474633</v>
          </cell>
          <cell r="L10">
            <v>2261.2729420903547</v>
          </cell>
          <cell r="M10">
            <v>1539.7288703255331</v>
          </cell>
          <cell r="N10">
            <v>786.43685940305966</v>
          </cell>
          <cell r="O10">
            <v>-2.5611370801925658E-12</v>
          </cell>
          <cell r="P10">
            <v>-2.6738271117210387E-12</v>
          </cell>
          <cell r="Q10">
            <v>-2.7914755046367645E-12</v>
          </cell>
          <cell r="R10">
            <v>-2.9143004268407819E-12</v>
          </cell>
          <cell r="S10">
            <v>-3.042529645621776E-12</v>
          </cell>
          <cell r="T10">
            <v>-3.1764009500291341E-12</v>
          </cell>
          <cell r="U10">
            <v>-3.3161625918304159E-12</v>
          </cell>
          <cell r="V10">
            <v>-3.462073745870954E-12</v>
          </cell>
          <cell r="W10">
            <v>-3.6144049906892757E-12</v>
          </cell>
        </row>
        <row r="11">
          <cell r="A11">
            <v>2</v>
          </cell>
          <cell r="B11" t="str">
            <v>VPM</v>
          </cell>
          <cell r="C11">
            <v>0</v>
          </cell>
          <cell r="D11">
            <v>18660.001845836294</v>
          </cell>
          <cell r="E11">
            <v>18660.001845836294</v>
          </cell>
          <cell r="F11">
            <v>18660.001845836294</v>
          </cell>
          <cell r="G11">
            <v>18660.001845836294</v>
          </cell>
          <cell r="H11">
            <v>18660.001845836294</v>
          </cell>
          <cell r="I11">
            <v>18660.001845836294</v>
          </cell>
          <cell r="J11">
            <v>18660.001845836294</v>
          </cell>
          <cell r="K11">
            <v>18660.001845836294</v>
          </cell>
          <cell r="L11">
            <v>18660.001845836294</v>
          </cell>
          <cell r="M11">
            <v>18660.001845836294</v>
          </cell>
          <cell r="N11">
            <v>18660.001845836294</v>
          </cell>
          <cell r="O11">
            <v>0</v>
          </cell>
          <cell r="P11">
            <v>0</v>
          </cell>
          <cell r="Q11">
            <v>0</v>
          </cell>
          <cell r="R11">
            <v>0</v>
          </cell>
          <cell r="S11">
            <v>0</v>
          </cell>
          <cell r="T11">
            <v>0</v>
          </cell>
          <cell r="U11">
            <v>0</v>
          </cell>
          <cell r="V11">
            <v>0</v>
          </cell>
          <cell r="W11">
            <v>0</v>
          </cell>
        </row>
        <row r="12">
          <cell r="A12">
            <v>2</v>
          </cell>
          <cell r="B12" t="str">
            <v>VR</v>
          </cell>
          <cell r="C12">
            <v>11</v>
          </cell>
          <cell r="D12">
            <v>10</v>
          </cell>
          <cell r="E12">
            <v>9</v>
          </cell>
          <cell r="F12">
            <v>8</v>
          </cell>
          <cell r="G12">
            <v>7</v>
          </cell>
          <cell r="H12">
            <v>6</v>
          </cell>
          <cell r="I12">
            <v>5</v>
          </cell>
          <cell r="J12">
            <v>4</v>
          </cell>
          <cell r="K12">
            <v>3</v>
          </cell>
          <cell r="L12">
            <v>2</v>
          </cell>
          <cell r="M12">
            <v>1</v>
          </cell>
          <cell r="N12">
            <v>1</v>
          </cell>
          <cell r="O12">
            <v>0</v>
          </cell>
          <cell r="P12">
            <v>0</v>
          </cell>
          <cell r="Q12">
            <v>0</v>
          </cell>
          <cell r="R12">
            <v>0</v>
          </cell>
          <cell r="S12">
            <v>0</v>
          </cell>
          <cell r="T12">
            <v>0</v>
          </cell>
          <cell r="U12">
            <v>0</v>
          </cell>
          <cell r="V12">
            <v>0</v>
          </cell>
          <cell r="W12">
            <v>0</v>
          </cell>
        </row>
        <row r="13">
          <cell r="A13">
            <v>3</v>
          </cell>
          <cell r="B13" t="str">
            <v>ANNEE</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row>
        <row r="14">
          <cell r="A14">
            <v>3</v>
          </cell>
          <cell r="B14" t="str">
            <v>CRD</v>
          </cell>
          <cell r="C14">
            <v>0</v>
          </cell>
          <cell r="D14" t="e">
            <v>#NUM!</v>
          </cell>
          <cell r="E14" t="e">
            <v>#NUM!</v>
          </cell>
          <cell r="F14" t="e">
            <v>#NUM!</v>
          </cell>
          <cell r="G14" t="e">
            <v>#NUM!</v>
          </cell>
          <cell r="H14" t="e">
            <v>#NUM!</v>
          </cell>
          <cell r="I14" t="e">
            <v>#NUM!</v>
          </cell>
          <cell r="J14" t="e">
            <v>#NUM!</v>
          </cell>
          <cell r="K14" t="e">
            <v>#NUM!</v>
          </cell>
          <cell r="L14" t="e">
            <v>#NUM!</v>
          </cell>
          <cell r="M14" t="e">
            <v>#NUM!</v>
          </cell>
          <cell r="N14" t="e">
            <v>#NUM!</v>
          </cell>
          <cell r="O14" t="e">
            <v>#NUM!</v>
          </cell>
          <cell r="P14" t="e">
            <v>#NUM!</v>
          </cell>
          <cell r="Q14" t="e">
            <v>#NUM!</v>
          </cell>
          <cell r="R14" t="e">
            <v>#NUM!</v>
          </cell>
          <cell r="S14" t="e">
            <v>#NUM!</v>
          </cell>
          <cell r="T14" t="e">
            <v>#NUM!</v>
          </cell>
          <cell r="U14" t="e">
            <v>#NUM!</v>
          </cell>
          <cell r="V14" t="e">
            <v>#NUM!</v>
          </cell>
          <cell r="W14" t="e">
            <v>#NUM!</v>
          </cell>
        </row>
        <row r="15">
          <cell r="A15">
            <v>3</v>
          </cell>
          <cell r="B15" t="str">
            <v>P</v>
          </cell>
          <cell r="C15" t="e">
            <v>#NUM!</v>
          </cell>
          <cell r="D15" t="e">
            <v>#NUM!</v>
          </cell>
          <cell r="E15" t="e">
            <v>#NUM!</v>
          </cell>
          <cell r="F15" t="e">
            <v>#NUM!</v>
          </cell>
          <cell r="G15" t="e">
            <v>#NUM!</v>
          </cell>
          <cell r="H15" t="e">
            <v>#NUM!</v>
          </cell>
          <cell r="I15" t="e">
            <v>#NUM!</v>
          </cell>
          <cell r="J15" t="e">
            <v>#NUM!</v>
          </cell>
          <cell r="K15" t="e">
            <v>#NUM!</v>
          </cell>
          <cell r="L15" t="e">
            <v>#NUM!</v>
          </cell>
          <cell r="M15" t="e">
            <v>#NUM!</v>
          </cell>
          <cell r="N15" t="e">
            <v>#NUM!</v>
          </cell>
          <cell r="O15" t="e">
            <v>#NUM!</v>
          </cell>
          <cell r="P15" t="e">
            <v>#NUM!</v>
          </cell>
          <cell r="Q15" t="e">
            <v>#NUM!</v>
          </cell>
          <cell r="R15" t="e">
            <v>#NUM!</v>
          </cell>
          <cell r="S15" t="e">
            <v>#NUM!</v>
          </cell>
          <cell r="T15" t="e">
            <v>#NUM!</v>
          </cell>
          <cell r="U15" t="e">
            <v>#NUM!</v>
          </cell>
          <cell r="V15" t="e">
            <v>#NUM!</v>
          </cell>
          <cell r="W15" t="e">
            <v>#NUM!</v>
          </cell>
        </row>
        <row r="16">
          <cell r="A16">
            <v>3</v>
          </cell>
          <cell r="B16" t="str">
            <v>I</v>
          </cell>
          <cell r="C16" t="e">
            <v>#N/A</v>
          </cell>
          <cell r="D16" t="e">
            <v>#NUM!</v>
          </cell>
          <cell r="E16" t="e">
            <v>#NUM!</v>
          </cell>
          <cell r="F16" t="e">
            <v>#NUM!</v>
          </cell>
          <cell r="G16" t="e">
            <v>#NUM!</v>
          </cell>
          <cell r="H16" t="e">
            <v>#NUM!</v>
          </cell>
          <cell r="I16" t="e">
            <v>#NUM!</v>
          </cell>
          <cell r="J16" t="e">
            <v>#NUM!</v>
          </cell>
          <cell r="K16" t="e">
            <v>#NUM!</v>
          </cell>
          <cell r="L16" t="e">
            <v>#NUM!</v>
          </cell>
          <cell r="M16" t="e">
            <v>#NUM!</v>
          </cell>
          <cell r="N16" t="e">
            <v>#NUM!</v>
          </cell>
          <cell r="O16" t="e">
            <v>#NUM!</v>
          </cell>
          <cell r="P16" t="e">
            <v>#NUM!</v>
          </cell>
          <cell r="Q16" t="e">
            <v>#NUM!</v>
          </cell>
          <cell r="R16" t="e">
            <v>#NUM!</v>
          </cell>
          <cell r="S16" t="e">
            <v>#NUM!</v>
          </cell>
          <cell r="T16" t="e">
            <v>#NUM!</v>
          </cell>
          <cell r="U16" t="e">
            <v>#NUM!</v>
          </cell>
          <cell r="V16" t="e">
            <v>#NUM!</v>
          </cell>
          <cell r="W16" t="e">
            <v>#NUM!</v>
          </cell>
        </row>
        <row r="17">
          <cell r="A17">
            <v>3</v>
          </cell>
          <cell r="B17" t="str">
            <v>VPM</v>
          </cell>
          <cell r="C17" t="e">
            <v>#NUM!</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row>
        <row r="18">
          <cell r="A18">
            <v>3</v>
          </cell>
          <cell r="B18" t="str">
            <v>VR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row>
        <row r="19">
          <cell r="A19">
            <v>4</v>
          </cell>
          <cell r="B19" t="str">
            <v>ANNEE</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row>
        <row r="20">
          <cell r="A20">
            <v>4</v>
          </cell>
          <cell r="B20" t="str">
            <v>CRD</v>
          </cell>
          <cell r="C20">
            <v>0</v>
          </cell>
          <cell r="D20" t="e">
            <v>#NUM!</v>
          </cell>
          <cell r="E20" t="e">
            <v>#NUM!</v>
          </cell>
          <cell r="F20" t="e">
            <v>#NUM!</v>
          </cell>
          <cell r="G20" t="e">
            <v>#NUM!</v>
          </cell>
          <cell r="H20" t="e">
            <v>#NUM!</v>
          </cell>
          <cell r="I20" t="e">
            <v>#NUM!</v>
          </cell>
          <cell r="J20" t="e">
            <v>#NUM!</v>
          </cell>
          <cell r="K20" t="e">
            <v>#NUM!</v>
          </cell>
          <cell r="L20" t="e">
            <v>#NUM!</v>
          </cell>
          <cell r="M20" t="e">
            <v>#NUM!</v>
          </cell>
          <cell r="N20" t="e">
            <v>#NUM!</v>
          </cell>
          <cell r="O20" t="e">
            <v>#NUM!</v>
          </cell>
          <cell r="P20" t="e">
            <v>#NUM!</v>
          </cell>
          <cell r="Q20" t="e">
            <v>#NUM!</v>
          </cell>
          <cell r="R20" t="e">
            <v>#NUM!</v>
          </cell>
          <cell r="S20" t="e">
            <v>#NUM!</v>
          </cell>
          <cell r="T20" t="e">
            <v>#NUM!</v>
          </cell>
          <cell r="U20" t="e">
            <v>#NUM!</v>
          </cell>
          <cell r="V20" t="e">
            <v>#NUM!</v>
          </cell>
          <cell r="W20" t="e">
            <v>#NUM!</v>
          </cell>
        </row>
        <row r="21">
          <cell r="A21">
            <v>4</v>
          </cell>
          <cell r="B21" t="str">
            <v>P</v>
          </cell>
          <cell r="C21" t="e">
            <v>#NUM!</v>
          </cell>
          <cell r="D21" t="e">
            <v>#NUM!</v>
          </cell>
          <cell r="E21" t="e">
            <v>#NUM!</v>
          </cell>
          <cell r="F21" t="e">
            <v>#NUM!</v>
          </cell>
          <cell r="G21" t="e">
            <v>#NUM!</v>
          </cell>
          <cell r="H21" t="e">
            <v>#NUM!</v>
          </cell>
          <cell r="I21" t="e">
            <v>#NUM!</v>
          </cell>
          <cell r="J21" t="e">
            <v>#NUM!</v>
          </cell>
          <cell r="K21" t="e">
            <v>#NUM!</v>
          </cell>
          <cell r="L21" t="e">
            <v>#NUM!</v>
          </cell>
          <cell r="M21" t="e">
            <v>#NUM!</v>
          </cell>
          <cell r="N21" t="e">
            <v>#NUM!</v>
          </cell>
          <cell r="O21" t="e">
            <v>#NUM!</v>
          </cell>
          <cell r="P21" t="e">
            <v>#NUM!</v>
          </cell>
          <cell r="Q21" t="e">
            <v>#NUM!</v>
          </cell>
          <cell r="R21" t="e">
            <v>#NUM!</v>
          </cell>
          <cell r="S21" t="e">
            <v>#NUM!</v>
          </cell>
          <cell r="T21" t="e">
            <v>#NUM!</v>
          </cell>
          <cell r="U21" t="e">
            <v>#NUM!</v>
          </cell>
          <cell r="V21" t="e">
            <v>#NUM!</v>
          </cell>
          <cell r="W21" t="e">
            <v>#NUM!</v>
          </cell>
        </row>
        <row r="22">
          <cell r="A22">
            <v>4</v>
          </cell>
          <cell r="B22" t="str">
            <v>I</v>
          </cell>
          <cell r="C22" t="e">
            <v>#N/A</v>
          </cell>
          <cell r="D22" t="e">
            <v>#NUM!</v>
          </cell>
          <cell r="E22" t="e">
            <v>#NUM!</v>
          </cell>
          <cell r="F22" t="e">
            <v>#NUM!</v>
          </cell>
          <cell r="G22" t="e">
            <v>#NUM!</v>
          </cell>
          <cell r="H22" t="e">
            <v>#NUM!</v>
          </cell>
          <cell r="I22" t="e">
            <v>#NUM!</v>
          </cell>
          <cell r="J22" t="e">
            <v>#NUM!</v>
          </cell>
          <cell r="K22" t="e">
            <v>#NUM!</v>
          </cell>
          <cell r="L22" t="e">
            <v>#NUM!</v>
          </cell>
          <cell r="M22" t="e">
            <v>#NUM!</v>
          </cell>
          <cell r="N22" t="e">
            <v>#NUM!</v>
          </cell>
          <cell r="O22" t="e">
            <v>#NUM!</v>
          </cell>
          <cell r="P22" t="e">
            <v>#NUM!</v>
          </cell>
          <cell r="Q22" t="e">
            <v>#NUM!</v>
          </cell>
          <cell r="R22" t="e">
            <v>#NUM!</v>
          </cell>
          <cell r="S22" t="e">
            <v>#NUM!</v>
          </cell>
          <cell r="T22" t="e">
            <v>#NUM!</v>
          </cell>
          <cell r="U22" t="e">
            <v>#NUM!</v>
          </cell>
          <cell r="V22" t="e">
            <v>#NUM!</v>
          </cell>
          <cell r="W22" t="e">
            <v>#NUM!</v>
          </cell>
        </row>
        <row r="23">
          <cell r="A23">
            <v>4</v>
          </cell>
          <cell r="B23" t="str">
            <v>VPM</v>
          </cell>
          <cell r="C23" t="e">
            <v>#NUM!</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row>
        <row r="24">
          <cell r="A24">
            <v>4</v>
          </cell>
          <cell r="B24" t="str">
            <v>VR</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row>
        <row r="25">
          <cell r="A25">
            <v>5</v>
          </cell>
          <cell r="B25" t="str">
            <v>ANNEE</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row>
        <row r="26">
          <cell r="A26">
            <v>5</v>
          </cell>
          <cell r="B26" t="str">
            <v>CRD</v>
          </cell>
          <cell r="C26">
            <v>0</v>
          </cell>
          <cell r="D26" t="e">
            <v>#NUM!</v>
          </cell>
          <cell r="E26" t="e">
            <v>#NUM!</v>
          </cell>
          <cell r="F26" t="e">
            <v>#NUM!</v>
          </cell>
          <cell r="G26" t="e">
            <v>#NUM!</v>
          </cell>
          <cell r="H26" t="e">
            <v>#NUM!</v>
          </cell>
          <cell r="I26" t="e">
            <v>#NUM!</v>
          </cell>
          <cell r="J26" t="e">
            <v>#NUM!</v>
          </cell>
          <cell r="K26" t="e">
            <v>#NUM!</v>
          </cell>
          <cell r="L26" t="e">
            <v>#NUM!</v>
          </cell>
          <cell r="M26" t="e">
            <v>#NUM!</v>
          </cell>
          <cell r="N26" t="e">
            <v>#NUM!</v>
          </cell>
          <cell r="O26" t="e">
            <v>#NUM!</v>
          </cell>
          <cell r="P26" t="e">
            <v>#NUM!</v>
          </cell>
          <cell r="Q26" t="e">
            <v>#NUM!</v>
          </cell>
          <cell r="R26" t="e">
            <v>#NUM!</v>
          </cell>
          <cell r="S26" t="e">
            <v>#NUM!</v>
          </cell>
          <cell r="T26" t="e">
            <v>#NUM!</v>
          </cell>
          <cell r="U26" t="e">
            <v>#NUM!</v>
          </cell>
          <cell r="V26" t="e">
            <v>#NUM!</v>
          </cell>
          <cell r="W26" t="e">
            <v>#NUM!</v>
          </cell>
        </row>
        <row r="27">
          <cell r="A27">
            <v>5</v>
          </cell>
          <cell r="B27" t="str">
            <v>P</v>
          </cell>
          <cell r="C27" t="e">
            <v>#NUM!</v>
          </cell>
          <cell r="D27" t="e">
            <v>#NUM!</v>
          </cell>
          <cell r="E27" t="e">
            <v>#NUM!</v>
          </cell>
          <cell r="F27" t="e">
            <v>#NUM!</v>
          </cell>
          <cell r="G27" t="e">
            <v>#NUM!</v>
          </cell>
          <cell r="H27" t="e">
            <v>#NUM!</v>
          </cell>
          <cell r="I27" t="e">
            <v>#NUM!</v>
          </cell>
          <cell r="J27" t="e">
            <v>#NUM!</v>
          </cell>
          <cell r="K27" t="e">
            <v>#NUM!</v>
          </cell>
          <cell r="L27" t="e">
            <v>#NUM!</v>
          </cell>
          <cell r="M27" t="e">
            <v>#NUM!</v>
          </cell>
          <cell r="N27" t="e">
            <v>#NUM!</v>
          </cell>
          <cell r="O27" t="e">
            <v>#NUM!</v>
          </cell>
          <cell r="P27" t="e">
            <v>#NUM!</v>
          </cell>
          <cell r="Q27" t="e">
            <v>#NUM!</v>
          </cell>
          <cell r="R27" t="e">
            <v>#NUM!</v>
          </cell>
          <cell r="S27" t="e">
            <v>#NUM!</v>
          </cell>
          <cell r="T27" t="e">
            <v>#NUM!</v>
          </cell>
          <cell r="U27" t="e">
            <v>#NUM!</v>
          </cell>
          <cell r="V27" t="e">
            <v>#NUM!</v>
          </cell>
          <cell r="W27" t="e">
            <v>#NUM!</v>
          </cell>
        </row>
        <row r="28">
          <cell r="A28">
            <v>5</v>
          </cell>
          <cell r="B28" t="str">
            <v>I</v>
          </cell>
          <cell r="C28" t="e">
            <v>#N/A</v>
          </cell>
          <cell r="D28" t="e">
            <v>#NUM!</v>
          </cell>
          <cell r="E28" t="e">
            <v>#NUM!</v>
          </cell>
          <cell r="F28" t="e">
            <v>#NUM!</v>
          </cell>
          <cell r="G28" t="e">
            <v>#NUM!</v>
          </cell>
          <cell r="H28" t="e">
            <v>#NUM!</v>
          </cell>
          <cell r="I28" t="e">
            <v>#NUM!</v>
          </cell>
          <cell r="J28" t="e">
            <v>#NUM!</v>
          </cell>
          <cell r="K28" t="e">
            <v>#NUM!</v>
          </cell>
          <cell r="L28" t="e">
            <v>#NUM!</v>
          </cell>
          <cell r="M28" t="e">
            <v>#NUM!</v>
          </cell>
          <cell r="N28" t="e">
            <v>#NUM!</v>
          </cell>
          <cell r="O28" t="e">
            <v>#NUM!</v>
          </cell>
          <cell r="P28" t="e">
            <v>#NUM!</v>
          </cell>
          <cell r="Q28" t="e">
            <v>#NUM!</v>
          </cell>
          <cell r="R28" t="e">
            <v>#NUM!</v>
          </cell>
          <cell r="S28" t="e">
            <v>#NUM!</v>
          </cell>
          <cell r="T28" t="e">
            <v>#NUM!</v>
          </cell>
          <cell r="U28" t="e">
            <v>#NUM!</v>
          </cell>
          <cell r="V28" t="e">
            <v>#NUM!</v>
          </cell>
          <cell r="W28" t="e">
            <v>#NUM!</v>
          </cell>
        </row>
        <row r="29">
          <cell r="A29">
            <v>5</v>
          </cell>
          <cell r="B29" t="str">
            <v>VPM</v>
          </cell>
          <cell r="C29" t="e">
            <v>#NUM!</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row>
        <row r="30">
          <cell r="A30">
            <v>5</v>
          </cell>
          <cell r="B30" t="str">
            <v>VR</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row>
        <row r="31">
          <cell r="A31">
            <v>6</v>
          </cell>
          <cell r="B31" t="str">
            <v>ANNEE</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row>
        <row r="32">
          <cell r="A32">
            <v>6</v>
          </cell>
          <cell r="B32" t="str">
            <v>CRD</v>
          </cell>
          <cell r="C32">
            <v>0</v>
          </cell>
          <cell r="D32" t="e">
            <v>#NUM!</v>
          </cell>
          <cell r="E32" t="e">
            <v>#NUM!</v>
          </cell>
          <cell r="F32" t="e">
            <v>#NUM!</v>
          </cell>
          <cell r="G32" t="e">
            <v>#NUM!</v>
          </cell>
          <cell r="H32" t="e">
            <v>#NUM!</v>
          </cell>
          <cell r="I32" t="e">
            <v>#NUM!</v>
          </cell>
          <cell r="J32" t="e">
            <v>#NUM!</v>
          </cell>
          <cell r="K32" t="e">
            <v>#NUM!</v>
          </cell>
          <cell r="L32" t="e">
            <v>#NUM!</v>
          </cell>
          <cell r="M32" t="e">
            <v>#NUM!</v>
          </cell>
          <cell r="N32" t="e">
            <v>#NUM!</v>
          </cell>
          <cell r="O32" t="e">
            <v>#NUM!</v>
          </cell>
          <cell r="P32" t="e">
            <v>#NUM!</v>
          </cell>
          <cell r="Q32" t="e">
            <v>#NUM!</v>
          </cell>
          <cell r="R32" t="e">
            <v>#NUM!</v>
          </cell>
          <cell r="S32" t="e">
            <v>#NUM!</v>
          </cell>
          <cell r="T32" t="e">
            <v>#NUM!</v>
          </cell>
          <cell r="U32" t="e">
            <v>#NUM!</v>
          </cell>
          <cell r="V32" t="e">
            <v>#NUM!</v>
          </cell>
          <cell r="W32" t="e">
            <v>#NUM!</v>
          </cell>
        </row>
        <row r="33">
          <cell r="A33">
            <v>6</v>
          </cell>
          <cell r="B33" t="str">
            <v>P</v>
          </cell>
          <cell r="C33" t="e">
            <v>#NUM!</v>
          </cell>
          <cell r="D33" t="e">
            <v>#NUM!</v>
          </cell>
          <cell r="E33" t="e">
            <v>#NUM!</v>
          </cell>
          <cell r="F33" t="e">
            <v>#NUM!</v>
          </cell>
          <cell r="G33" t="e">
            <v>#NUM!</v>
          </cell>
          <cell r="H33" t="e">
            <v>#NUM!</v>
          </cell>
          <cell r="I33" t="e">
            <v>#NUM!</v>
          </cell>
          <cell r="J33" t="e">
            <v>#NUM!</v>
          </cell>
          <cell r="K33" t="e">
            <v>#NUM!</v>
          </cell>
          <cell r="L33" t="e">
            <v>#NUM!</v>
          </cell>
          <cell r="M33" t="e">
            <v>#NUM!</v>
          </cell>
          <cell r="N33" t="e">
            <v>#NUM!</v>
          </cell>
          <cell r="O33" t="e">
            <v>#NUM!</v>
          </cell>
          <cell r="P33" t="e">
            <v>#NUM!</v>
          </cell>
          <cell r="Q33" t="e">
            <v>#NUM!</v>
          </cell>
          <cell r="R33" t="e">
            <v>#NUM!</v>
          </cell>
          <cell r="S33" t="e">
            <v>#NUM!</v>
          </cell>
          <cell r="T33" t="e">
            <v>#NUM!</v>
          </cell>
          <cell r="U33" t="e">
            <v>#NUM!</v>
          </cell>
          <cell r="V33" t="e">
            <v>#NUM!</v>
          </cell>
          <cell r="W33" t="e">
            <v>#NUM!</v>
          </cell>
        </row>
        <row r="34">
          <cell r="A34">
            <v>6</v>
          </cell>
          <cell r="B34" t="str">
            <v>I</v>
          </cell>
          <cell r="C34" t="e">
            <v>#N/A</v>
          </cell>
          <cell r="D34" t="e">
            <v>#NUM!</v>
          </cell>
          <cell r="E34" t="e">
            <v>#NUM!</v>
          </cell>
          <cell r="F34" t="e">
            <v>#NUM!</v>
          </cell>
          <cell r="G34" t="e">
            <v>#NUM!</v>
          </cell>
          <cell r="H34" t="e">
            <v>#NUM!</v>
          </cell>
          <cell r="I34" t="e">
            <v>#NUM!</v>
          </cell>
          <cell r="J34" t="e">
            <v>#NUM!</v>
          </cell>
          <cell r="K34" t="e">
            <v>#NUM!</v>
          </cell>
          <cell r="L34" t="e">
            <v>#NUM!</v>
          </cell>
          <cell r="M34" t="e">
            <v>#NUM!</v>
          </cell>
          <cell r="N34" t="e">
            <v>#NUM!</v>
          </cell>
          <cell r="O34" t="e">
            <v>#NUM!</v>
          </cell>
          <cell r="P34" t="e">
            <v>#NUM!</v>
          </cell>
          <cell r="Q34" t="e">
            <v>#NUM!</v>
          </cell>
          <cell r="R34" t="e">
            <v>#NUM!</v>
          </cell>
          <cell r="S34" t="e">
            <v>#NUM!</v>
          </cell>
          <cell r="T34" t="e">
            <v>#NUM!</v>
          </cell>
          <cell r="U34" t="e">
            <v>#NUM!</v>
          </cell>
          <cell r="V34" t="e">
            <v>#NUM!</v>
          </cell>
          <cell r="W34" t="e">
            <v>#NUM!</v>
          </cell>
        </row>
        <row r="35">
          <cell r="A35">
            <v>6</v>
          </cell>
          <cell r="B35" t="str">
            <v>VPM</v>
          </cell>
          <cell r="C35" t="e">
            <v>#NUM!</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A36">
            <v>6</v>
          </cell>
          <cell r="B36" t="str">
            <v>VR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A37">
            <v>7</v>
          </cell>
          <cell r="B37" t="str">
            <v>ANNEE</v>
          </cell>
          <cell r="C37">
            <v>0</v>
          </cell>
          <cell r="D37">
            <v>0</v>
          </cell>
          <cell r="E37">
            <v>0</v>
          </cell>
          <cell r="F37">
            <v>0</v>
          </cell>
          <cell r="G37">
            <v>0</v>
          </cell>
          <cell r="H37">
            <v>0</v>
          </cell>
          <cell r="I37">
            <v>0</v>
          </cell>
          <cell r="J37">
            <v>0</v>
          </cell>
          <cell r="K37">
            <v>0</v>
          </cell>
          <cell r="L37">
            <v>0</v>
          </cell>
          <cell r="M37">
            <v>0</v>
          </cell>
          <cell r="N37">
            <v>0</v>
          </cell>
        </row>
        <row r="38">
          <cell r="A38">
            <v>7</v>
          </cell>
          <cell r="B38" t="str">
            <v>CRD</v>
          </cell>
          <cell r="C38">
            <v>0</v>
          </cell>
          <cell r="D38" t="e">
            <v>#NUM!</v>
          </cell>
          <cell r="E38" t="e">
            <v>#NUM!</v>
          </cell>
          <cell r="F38" t="e">
            <v>#NUM!</v>
          </cell>
          <cell r="G38" t="e">
            <v>#NUM!</v>
          </cell>
          <cell r="H38" t="e">
            <v>#NUM!</v>
          </cell>
          <cell r="I38" t="e">
            <v>#NUM!</v>
          </cell>
          <cell r="J38" t="e">
            <v>#NUM!</v>
          </cell>
          <cell r="K38" t="e">
            <v>#NUM!</v>
          </cell>
          <cell r="L38" t="e">
            <v>#NUM!</v>
          </cell>
          <cell r="M38" t="e">
            <v>#NUM!</v>
          </cell>
          <cell r="N38" t="e">
            <v>#NUM!</v>
          </cell>
        </row>
        <row r="39">
          <cell r="A39">
            <v>7</v>
          </cell>
          <cell r="B39" t="str">
            <v>P</v>
          </cell>
          <cell r="C39" t="e">
            <v>#NUM!</v>
          </cell>
          <cell r="D39" t="e">
            <v>#NUM!</v>
          </cell>
          <cell r="E39" t="e">
            <v>#NUM!</v>
          </cell>
          <cell r="F39" t="e">
            <v>#NUM!</v>
          </cell>
          <cell r="G39" t="e">
            <v>#NUM!</v>
          </cell>
          <cell r="H39" t="e">
            <v>#NUM!</v>
          </cell>
          <cell r="I39" t="e">
            <v>#NUM!</v>
          </cell>
          <cell r="J39" t="e">
            <v>#NUM!</v>
          </cell>
          <cell r="K39" t="e">
            <v>#NUM!</v>
          </cell>
          <cell r="L39" t="e">
            <v>#NUM!</v>
          </cell>
          <cell r="M39" t="e">
            <v>#NUM!</v>
          </cell>
          <cell r="N39" t="e">
            <v>#NUM!</v>
          </cell>
        </row>
        <row r="40">
          <cell r="A40">
            <v>7</v>
          </cell>
          <cell r="B40" t="str">
            <v>I</v>
          </cell>
          <cell r="C40" t="e">
            <v>#N/A</v>
          </cell>
          <cell r="D40" t="e">
            <v>#NUM!</v>
          </cell>
          <cell r="E40" t="e">
            <v>#NUM!</v>
          </cell>
          <cell r="F40" t="e">
            <v>#NUM!</v>
          </cell>
          <cell r="G40" t="e">
            <v>#NUM!</v>
          </cell>
          <cell r="H40" t="e">
            <v>#NUM!</v>
          </cell>
          <cell r="I40" t="e">
            <v>#NUM!</v>
          </cell>
          <cell r="J40" t="e">
            <v>#NUM!</v>
          </cell>
          <cell r="K40" t="e">
            <v>#NUM!</v>
          </cell>
          <cell r="L40" t="e">
            <v>#NUM!</v>
          </cell>
          <cell r="M40" t="e">
            <v>#NUM!</v>
          </cell>
          <cell r="N40" t="e">
            <v>#NUM!</v>
          </cell>
        </row>
        <row r="41">
          <cell r="A41">
            <v>7</v>
          </cell>
          <cell r="B41" t="str">
            <v>VPM</v>
          </cell>
          <cell r="C41" t="e">
            <v>#NUM!</v>
          </cell>
          <cell r="D41">
            <v>0</v>
          </cell>
          <cell r="E41">
            <v>0</v>
          </cell>
          <cell r="F41">
            <v>0</v>
          </cell>
          <cell r="G41">
            <v>0</v>
          </cell>
          <cell r="H41">
            <v>0</v>
          </cell>
          <cell r="I41">
            <v>0</v>
          </cell>
          <cell r="J41">
            <v>0</v>
          </cell>
          <cell r="K41">
            <v>0</v>
          </cell>
          <cell r="L41">
            <v>0</v>
          </cell>
          <cell r="M41">
            <v>0</v>
          </cell>
          <cell r="N41">
            <v>0</v>
          </cell>
        </row>
        <row r="42">
          <cell r="A42">
            <v>7</v>
          </cell>
          <cell r="B42" t="str">
            <v>VR</v>
          </cell>
          <cell r="C42">
            <v>0</v>
          </cell>
          <cell r="D42">
            <v>0</v>
          </cell>
          <cell r="E42">
            <v>0</v>
          </cell>
          <cell r="F42">
            <v>0</v>
          </cell>
          <cell r="G42">
            <v>0</v>
          </cell>
          <cell r="H42">
            <v>0</v>
          </cell>
          <cell r="I42">
            <v>0</v>
          </cell>
          <cell r="J42">
            <v>0</v>
          </cell>
          <cell r="K42">
            <v>0</v>
          </cell>
          <cell r="L42">
            <v>0</v>
          </cell>
          <cell r="M42">
            <v>0</v>
          </cell>
          <cell r="N42">
            <v>0</v>
          </cell>
        </row>
        <row r="43">
          <cell r="A43">
            <v>8</v>
          </cell>
          <cell r="B43" t="str">
            <v>ANNEE</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A44">
            <v>8</v>
          </cell>
          <cell r="B44" t="str">
            <v>CRD</v>
          </cell>
          <cell r="C44">
            <v>0</v>
          </cell>
          <cell r="D44" t="e">
            <v>#NUM!</v>
          </cell>
          <cell r="E44" t="e">
            <v>#NUM!</v>
          </cell>
          <cell r="F44" t="e">
            <v>#NUM!</v>
          </cell>
          <cell r="G44" t="e">
            <v>#NUM!</v>
          </cell>
          <cell r="H44" t="e">
            <v>#NUM!</v>
          </cell>
          <cell r="I44" t="e">
            <v>#NUM!</v>
          </cell>
          <cell r="J44" t="e">
            <v>#NUM!</v>
          </cell>
          <cell r="K44" t="e">
            <v>#NUM!</v>
          </cell>
          <cell r="L44" t="e">
            <v>#NUM!</v>
          </cell>
          <cell r="M44" t="e">
            <v>#NUM!</v>
          </cell>
          <cell r="N44" t="e">
            <v>#NUM!</v>
          </cell>
          <cell r="O44" t="e">
            <v>#NUM!</v>
          </cell>
          <cell r="P44" t="e">
            <v>#NUM!</v>
          </cell>
          <cell r="Q44" t="e">
            <v>#NUM!</v>
          </cell>
          <cell r="R44" t="e">
            <v>#NUM!</v>
          </cell>
          <cell r="S44" t="e">
            <v>#NUM!</v>
          </cell>
          <cell r="T44" t="e">
            <v>#NUM!</v>
          </cell>
          <cell r="U44" t="e">
            <v>#NUM!</v>
          </cell>
          <cell r="V44" t="e">
            <v>#NUM!</v>
          </cell>
          <cell r="W44" t="e">
            <v>#NUM!</v>
          </cell>
        </row>
        <row r="45">
          <cell r="A45">
            <v>8</v>
          </cell>
          <cell r="B45" t="str">
            <v>P</v>
          </cell>
          <cell r="C45" t="e">
            <v>#NUM!</v>
          </cell>
          <cell r="D45" t="e">
            <v>#NUM!</v>
          </cell>
          <cell r="E45" t="e">
            <v>#NUM!</v>
          </cell>
          <cell r="F45" t="e">
            <v>#NUM!</v>
          </cell>
          <cell r="G45" t="e">
            <v>#NUM!</v>
          </cell>
          <cell r="H45" t="e">
            <v>#NUM!</v>
          </cell>
          <cell r="I45" t="e">
            <v>#NUM!</v>
          </cell>
          <cell r="J45" t="e">
            <v>#NUM!</v>
          </cell>
          <cell r="K45" t="e">
            <v>#NUM!</v>
          </cell>
          <cell r="L45" t="e">
            <v>#NUM!</v>
          </cell>
          <cell r="M45" t="e">
            <v>#NUM!</v>
          </cell>
          <cell r="N45" t="e">
            <v>#NUM!</v>
          </cell>
          <cell r="O45" t="e">
            <v>#NUM!</v>
          </cell>
          <cell r="P45" t="e">
            <v>#NUM!</v>
          </cell>
          <cell r="Q45" t="e">
            <v>#NUM!</v>
          </cell>
          <cell r="R45" t="e">
            <v>#NUM!</v>
          </cell>
          <cell r="S45" t="e">
            <v>#NUM!</v>
          </cell>
          <cell r="T45" t="e">
            <v>#NUM!</v>
          </cell>
          <cell r="U45" t="e">
            <v>#NUM!</v>
          </cell>
          <cell r="V45" t="e">
            <v>#NUM!</v>
          </cell>
          <cell r="W45" t="e">
            <v>#NUM!</v>
          </cell>
        </row>
        <row r="46">
          <cell r="A46">
            <v>8</v>
          </cell>
          <cell r="B46" t="str">
            <v>I</v>
          </cell>
          <cell r="C46" t="e">
            <v>#N/A</v>
          </cell>
          <cell r="D46" t="e">
            <v>#NUM!</v>
          </cell>
          <cell r="E46" t="e">
            <v>#NUM!</v>
          </cell>
          <cell r="F46" t="e">
            <v>#NUM!</v>
          </cell>
          <cell r="G46" t="e">
            <v>#NUM!</v>
          </cell>
          <cell r="H46" t="e">
            <v>#NUM!</v>
          </cell>
          <cell r="I46" t="e">
            <v>#NUM!</v>
          </cell>
          <cell r="J46" t="e">
            <v>#NUM!</v>
          </cell>
          <cell r="K46" t="e">
            <v>#NUM!</v>
          </cell>
          <cell r="L46" t="e">
            <v>#NUM!</v>
          </cell>
          <cell r="M46" t="e">
            <v>#NUM!</v>
          </cell>
          <cell r="N46" t="e">
            <v>#NUM!</v>
          </cell>
          <cell r="O46" t="e">
            <v>#NUM!</v>
          </cell>
          <cell r="P46" t="e">
            <v>#NUM!</v>
          </cell>
          <cell r="Q46" t="e">
            <v>#NUM!</v>
          </cell>
          <cell r="R46" t="e">
            <v>#NUM!</v>
          </cell>
          <cell r="S46" t="e">
            <v>#NUM!</v>
          </cell>
          <cell r="T46" t="e">
            <v>#NUM!</v>
          </cell>
          <cell r="U46" t="e">
            <v>#NUM!</v>
          </cell>
          <cell r="V46" t="e">
            <v>#NUM!</v>
          </cell>
          <cell r="W46" t="e">
            <v>#NUM!</v>
          </cell>
        </row>
        <row r="47">
          <cell r="A47">
            <v>8</v>
          </cell>
          <cell r="B47" t="str">
            <v>VPM</v>
          </cell>
          <cell r="C47" t="e">
            <v>#NUM!</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A48">
            <v>8</v>
          </cell>
          <cell r="B48" t="str">
            <v>VR</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A49">
            <v>9</v>
          </cell>
          <cell r="B49" t="str">
            <v>ANNEE</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row>
        <row r="50">
          <cell r="A50">
            <v>9</v>
          </cell>
          <cell r="B50" t="str">
            <v>CRD</v>
          </cell>
          <cell r="C50">
            <v>0</v>
          </cell>
          <cell r="D50" t="e">
            <v>#NUM!</v>
          </cell>
          <cell r="E50" t="e">
            <v>#NUM!</v>
          </cell>
          <cell r="F50" t="e">
            <v>#NUM!</v>
          </cell>
          <cell r="G50" t="e">
            <v>#NUM!</v>
          </cell>
          <cell r="H50" t="e">
            <v>#NUM!</v>
          </cell>
          <cell r="I50" t="e">
            <v>#NUM!</v>
          </cell>
          <cell r="J50" t="e">
            <v>#NUM!</v>
          </cell>
          <cell r="K50" t="e">
            <v>#NUM!</v>
          </cell>
          <cell r="L50" t="e">
            <v>#NUM!</v>
          </cell>
          <cell r="M50" t="e">
            <v>#NUM!</v>
          </cell>
          <cell r="N50" t="e">
            <v>#NUM!</v>
          </cell>
          <cell r="O50" t="e">
            <v>#NUM!</v>
          </cell>
          <cell r="P50" t="e">
            <v>#NUM!</v>
          </cell>
          <cell r="Q50" t="e">
            <v>#NUM!</v>
          </cell>
          <cell r="R50" t="e">
            <v>#NUM!</v>
          </cell>
          <cell r="S50" t="e">
            <v>#NUM!</v>
          </cell>
          <cell r="T50" t="e">
            <v>#NUM!</v>
          </cell>
          <cell r="U50" t="e">
            <v>#NUM!</v>
          </cell>
          <cell r="V50" t="e">
            <v>#NUM!</v>
          </cell>
          <cell r="W50" t="e">
            <v>#NUM!</v>
          </cell>
          <cell r="X50" t="e">
            <v>#NUM!</v>
          </cell>
          <cell r="Y50" t="e">
            <v>#NUM!</v>
          </cell>
          <cell r="Z50" t="e">
            <v>#NUM!</v>
          </cell>
          <cell r="AA50" t="e">
            <v>#NUM!</v>
          </cell>
          <cell r="AB50" t="e">
            <v>#NUM!</v>
          </cell>
          <cell r="AC50" t="e">
            <v>#NUM!</v>
          </cell>
        </row>
        <row r="51">
          <cell r="A51">
            <v>9</v>
          </cell>
          <cell r="B51" t="str">
            <v>P</v>
          </cell>
          <cell r="C51" t="e">
            <v>#NUM!</v>
          </cell>
          <cell r="D51" t="e">
            <v>#NUM!</v>
          </cell>
          <cell r="E51" t="e">
            <v>#NUM!</v>
          </cell>
          <cell r="F51" t="e">
            <v>#NUM!</v>
          </cell>
          <cell r="G51" t="e">
            <v>#NUM!</v>
          </cell>
          <cell r="H51" t="e">
            <v>#NUM!</v>
          </cell>
          <cell r="I51" t="e">
            <v>#NUM!</v>
          </cell>
          <cell r="J51" t="e">
            <v>#NUM!</v>
          </cell>
          <cell r="K51" t="e">
            <v>#NUM!</v>
          </cell>
          <cell r="L51" t="e">
            <v>#NUM!</v>
          </cell>
          <cell r="M51" t="e">
            <v>#NUM!</v>
          </cell>
          <cell r="N51" t="e">
            <v>#NUM!</v>
          </cell>
          <cell r="O51" t="e">
            <v>#NUM!</v>
          </cell>
          <cell r="P51" t="e">
            <v>#NUM!</v>
          </cell>
          <cell r="Q51" t="e">
            <v>#NUM!</v>
          </cell>
          <cell r="R51" t="e">
            <v>#NUM!</v>
          </cell>
          <cell r="S51" t="e">
            <v>#NUM!</v>
          </cell>
          <cell r="T51" t="e">
            <v>#NUM!</v>
          </cell>
          <cell r="U51" t="e">
            <v>#NUM!</v>
          </cell>
          <cell r="V51" t="e">
            <v>#NUM!</v>
          </cell>
          <cell r="W51" t="e">
            <v>#NUM!</v>
          </cell>
          <cell r="X51" t="e">
            <v>#NUM!</v>
          </cell>
          <cell r="Y51" t="e">
            <v>#NUM!</v>
          </cell>
          <cell r="Z51" t="e">
            <v>#NUM!</v>
          </cell>
          <cell r="AA51" t="e">
            <v>#NUM!</v>
          </cell>
          <cell r="AB51" t="e">
            <v>#NUM!</v>
          </cell>
          <cell r="AC51" t="e">
            <v>#NUM!</v>
          </cell>
        </row>
        <row r="52">
          <cell r="A52">
            <v>9</v>
          </cell>
          <cell r="B52" t="str">
            <v>I</v>
          </cell>
          <cell r="C52" t="e">
            <v>#N/A</v>
          </cell>
          <cell r="D52" t="e">
            <v>#NUM!</v>
          </cell>
          <cell r="E52" t="e">
            <v>#NUM!</v>
          </cell>
          <cell r="F52" t="e">
            <v>#NUM!</v>
          </cell>
          <cell r="G52" t="e">
            <v>#NUM!</v>
          </cell>
          <cell r="H52" t="e">
            <v>#NUM!</v>
          </cell>
          <cell r="I52" t="e">
            <v>#NUM!</v>
          </cell>
          <cell r="J52" t="e">
            <v>#NUM!</v>
          </cell>
          <cell r="K52" t="e">
            <v>#NUM!</v>
          </cell>
          <cell r="L52" t="e">
            <v>#NUM!</v>
          </cell>
          <cell r="M52" t="e">
            <v>#NUM!</v>
          </cell>
          <cell r="N52" t="e">
            <v>#NUM!</v>
          </cell>
          <cell r="O52" t="e">
            <v>#NUM!</v>
          </cell>
          <cell r="P52" t="e">
            <v>#NUM!</v>
          </cell>
          <cell r="Q52" t="e">
            <v>#NUM!</v>
          </cell>
          <cell r="R52" t="e">
            <v>#NUM!</v>
          </cell>
          <cell r="S52" t="e">
            <v>#NUM!</v>
          </cell>
          <cell r="T52" t="e">
            <v>#NUM!</v>
          </cell>
          <cell r="U52" t="e">
            <v>#NUM!</v>
          </cell>
          <cell r="V52" t="e">
            <v>#NUM!</v>
          </cell>
          <cell r="W52" t="e">
            <v>#NUM!</v>
          </cell>
          <cell r="X52" t="e">
            <v>#NUM!</v>
          </cell>
          <cell r="Y52" t="e">
            <v>#NUM!</v>
          </cell>
          <cell r="Z52" t="e">
            <v>#NUM!</v>
          </cell>
          <cell r="AA52" t="e">
            <v>#NUM!</v>
          </cell>
          <cell r="AB52" t="e">
            <v>#NUM!</v>
          </cell>
          <cell r="AC52" t="e">
            <v>#NUM!</v>
          </cell>
        </row>
        <row r="53">
          <cell r="A53">
            <v>9</v>
          </cell>
          <cell r="B53" t="str">
            <v>VPM</v>
          </cell>
          <cell r="C53" t="e">
            <v>#NUM!</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row>
        <row r="54">
          <cell r="A54">
            <v>9</v>
          </cell>
          <cell r="B54" t="str">
            <v>VR</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row>
        <row r="55">
          <cell r="A55">
            <v>10</v>
          </cell>
          <cell r="B55" t="str">
            <v>ANNEE</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row>
        <row r="56">
          <cell r="A56">
            <v>10</v>
          </cell>
          <cell r="B56" t="str">
            <v>CRD</v>
          </cell>
          <cell r="C56">
            <v>0</v>
          </cell>
          <cell r="D56" t="e">
            <v>#NUM!</v>
          </cell>
          <cell r="E56" t="e">
            <v>#NUM!</v>
          </cell>
          <cell r="F56" t="e">
            <v>#NUM!</v>
          </cell>
          <cell r="G56" t="e">
            <v>#NUM!</v>
          </cell>
          <cell r="H56" t="e">
            <v>#NUM!</v>
          </cell>
          <cell r="I56" t="e">
            <v>#NUM!</v>
          </cell>
          <cell r="J56" t="e">
            <v>#NUM!</v>
          </cell>
          <cell r="K56" t="e">
            <v>#NUM!</v>
          </cell>
          <cell r="L56" t="e">
            <v>#NUM!</v>
          </cell>
          <cell r="M56" t="e">
            <v>#NUM!</v>
          </cell>
          <cell r="N56" t="e">
            <v>#NUM!</v>
          </cell>
          <cell r="O56" t="e">
            <v>#NUM!</v>
          </cell>
          <cell r="P56" t="e">
            <v>#NUM!</v>
          </cell>
          <cell r="Q56" t="e">
            <v>#NUM!</v>
          </cell>
          <cell r="R56" t="e">
            <v>#NUM!</v>
          </cell>
          <cell r="S56" t="e">
            <v>#NUM!</v>
          </cell>
          <cell r="T56" t="e">
            <v>#NUM!</v>
          </cell>
          <cell r="U56" t="e">
            <v>#NUM!</v>
          </cell>
          <cell r="V56" t="e">
            <v>#NUM!</v>
          </cell>
          <cell r="W56" t="e">
            <v>#NUM!</v>
          </cell>
          <cell r="X56" t="e">
            <v>#NUM!</v>
          </cell>
        </row>
        <row r="57">
          <cell r="A57">
            <v>10</v>
          </cell>
          <cell r="B57" t="str">
            <v>P</v>
          </cell>
          <cell r="C57" t="e">
            <v>#NUM!</v>
          </cell>
          <cell r="D57" t="e">
            <v>#NUM!</v>
          </cell>
          <cell r="E57" t="e">
            <v>#NUM!</v>
          </cell>
          <cell r="F57" t="e">
            <v>#NUM!</v>
          </cell>
          <cell r="G57" t="e">
            <v>#NUM!</v>
          </cell>
          <cell r="H57" t="e">
            <v>#NUM!</v>
          </cell>
          <cell r="I57" t="e">
            <v>#NUM!</v>
          </cell>
          <cell r="J57" t="e">
            <v>#NUM!</v>
          </cell>
          <cell r="K57" t="e">
            <v>#NUM!</v>
          </cell>
          <cell r="L57" t="e">
            <v>#NUM!</v>
          </cell>
          <cell r="M57" t="e">
            <v>#NUM!</v>
          </cell>
          <cell r="N57" t="e">
            <v>#NUM!</v>
          </cell>
          <cell r="O57" t="e">
            <v>#NUM!</v>
          </cell>
          <cell r="P57" t="e">
            <v>#NUM!</v>
          </cell>
          <cell r="Q57" t="e">
            <v>#NUM!</v>
          </cell>
          <cell r="R57" t="e">
            <v>#NUM!</v>
          </cell>
          <cell r="S57" t="e">
            <v>#NUM!</v>
          </cell>
          <cell r="T57" t="e">
            <v>#NUM!</v>
          </cell>
          <cell r="U57" t="e">
            <v>#NUM!</v>
          </cell>
          <cell r="V57" t="e">
            <v>#NUM!</v>
          </cell>
          <cell r="W57" t="e">
            <v>#NUM!</v>
          </cell>
          <cell r="X57" t="e">
            <v>#NUM!</v>
          </cell>
        </row>
        <row r="58">
          <cell r="A58">
            <v>10</v>
          </cell>
          <cell r="B58" t="str">
            <v>I</v>
          </cell>
          <cell r="C58" t="e">
            <v>#N/A</v>
          </cell>
          <cell r="D58" t="e">
            <v>#NUM!</v>
          </cell>
          <cell r="E58" t="e">
            <v>#NUM!</v>
          </cell>
          <cell r="F58" t="e">
            <v>#NUM!</v>
          </cell>
          <cell r="G58" t="e">
            <v>#NUM!</v>
          </cell>
          <cell r="H58" t="e">
            <v>#NUM!</v>
          </cell>
          <cell r="I58" t="e">
            <v>#NUM!</v>
          </cell>
          <cell r="J58" t="e">
            <v>#NUM!</v>
          </cell>
          <cell r="K58" t="e">
            <v>#NUM!</v>
          </cell>
          <cell r="L58" t="e">
            <v>#NUM!</v>
          </cell>
          <cell r="M58" t="e">
            <v>#NUM!</v>
          </cell>
          <cell r="N58" t="e">
            <v>#NUM!</v>
          </cell>
          <cell r="O58" t="e">
            <v>#NUM!</v>
          </cell>
          <cell r="P58" t="e">
            <v>#NUM!</v>
          </cell>
          <cell r="Q58" t="e">
            <v>#NUM!</v>
          </cell>
          <cell r="R58" t="e">
            <v>#NUM!</v>
          </cell>
          <cell r="S58" t="e">
            <v>#NUM!</v>
          </cell>
          <cell r="T58" t="e">
            <v>#NUM!</v>
          </cell>
          <cell r="U58" t="e">
            <v>#NUM!</v>
          </cell>
          <cell r="V58" t="e">
            <v>#NUM!</v>
          </cell>
          <cell r="W58" t="e">
            <v>#NUM!</v>
          </cell>
          <cell r="X58" t="e">
            <v>#NUM!</v>
          </cell>
        </row>
        <row r="59">
          <cell r="A59">
            <v>10</v>
          </cell>
          <cell r="B59" t="str">
            <v>VPM</v>
          </cell>
          <cell r="C59" t="e">
            <v>#NUM!</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row>
        <row r="60">
          <cell r="A60">
            <v>10</v>
          </cell>
          <cell r="B60" t="str">
            <v>VR</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row>
        <row r="61">
          <cell r="A61">
            <v>11</v>
          </cell>
          <cell r="B61" t="str">
            <v>ANNEE</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row>
        <row r="62">
          <cell r="A62">
            <v>11</v>
          </cell>
          <cell r="B62" t="str">
            <v>CRD</v>
          </cell>
          <cell r="C62">
            <v>0</v>
          </cell>
          <cell r="D62" t="e">
            <v>#NUM!</v>
          </cell>
          <cell r="E62" t="e">
            <v>#NUM!</v>
          </cell>
          <cell r="F62" t="e">
            <v>#NUM!</v>
          </cell>
          <cell r="G62" t="e">
            <v>#NUM!</v>
          </cell>
          <cell r="H62" t="e">
            <v>#NUM!</v>
          </cell>
          <cell r="I62" t="e">
            <v>#NUM!</v>
          </cell>
          <cell r="J62" t="e">
            <v>#NUM!</v>
          </cell>
          <cell r="K62" t="e">
            <v>#NUM!</v>
          </cell>
          <cell r="L62" t="e">
            <v>#NUM!</v>
          </cell>
          <cell r="M62" t="e">
            <v>#NUM!</v>
          </cell>
          <cell r="N62" t="e">
            <v>#NUM!</v>
          </cell>
          <cell r="O62" t="e">
            <v>#NUM!</v>
          </cell>
          <cell r="P62" t="e">
            <v>#NUM!</v>
          </cell>
          <cell r="Q62" t="e">
            <v>#NUM!</v>
          </cell>
          <cell r="R62" t="e">
            <v>#NUM!</v>
          </cell>
          <cell r="S62" t="e">
            <v>#NUM!</v>
          </cell>
          <cell r="T62" t="e">
            <v>#NUM!</v>
          </cell>
          <cell r="U62" t="e">
            <v>#NUM!</v>
          </cell>
          <cell r="V62" t="e">
            <v>#NUM!</v>
          </cell>
          <cell r="W62" t="e">
            <v>#NUM!</v>
          </cell>
          <cell r="X62" t="e">
            <v>#NUM!</v>
          </cell>
          <cell r="Y62" t="e">
            <v>#NUM!</v>
          </cell>
          <cell r="Z62" t="e">
            <v>#NUM!</v>
          </cell>
          <cell r="AA62" t="e">
            <v>#NUM!</v>
          </cell>
          <cell r="AB62" t="e">
            <v>#NUM!</v>
          </cell>
          <cell r="AC62" t="e">
            <v>#NUM!</v>
          </cell>
          <cell r="AD62" t="e">
            <v>#NUM!</v>
          </cell>
          <cell r="AE62" t="e">
            <v>#NUM!</v>
          </cell>
          <cell r="AF62" t="e">
            <v>#NUM!</v>
          </cell>
          <cell r="AG62">
            <v>0</v>
          </cell>
          <cell r="AH62">
            <v>0</v>
          </cell>
        </row>
        <row r="63">
          <cell r="A63">
            <v>11</v>
          </cell>
          <cell r="B63" t="str">
            <v>P</v>
          </cell>
          <cell r="C63" t="e">
            <v>#NUM!</v>
          </cell>
          <cell r="D63" t="e">
            <v>#NUM!</v>
          </cell>
          <cell r="E63" t="e">
            <v>#NUM!</v>
          </cell>
          <cell r="F63" t="e">
            <v>#NUM!</v>
          </cell>
          <cell r="G63" t="e">
            <v>#NUM!</v>
          </cell>
          <cell r="H63" t="e">
            <v>#NUM!</v>
          </cell>
          <cell r="I63" t="e">
            <v>#NUM!</v>
          </cell>
          <cell r="J63" t="e">
            <v>#NUM!</v>
          </cell>
          <cell r="K63" t="e">
            <v>#NUM!</v>
          </cell>
          <cell r="L63" t="e">
            <v>#NUM!</v>
          </cell>
          <cell r="M63" t="e">
            <v>#NUM!</v>
          </cell>
          <cell r="N63" t="e">
            <v>#NUM!</v>
          </cell>
          <cell r="O63" t="e">
            <v>#NUM!</v>
          </cell>
          <cell r="P63" t="e">
            <v>#NUM!</v>
          </cell>
          <cell r="Q63" t="e">
            <v>#NUM!</v>
          </cell>
          <cell r="R63" t="e">
            <v>#NUM!</v>
          </cell>
          <cell r="S63" t="e">
            <v>#NUM!</v>
          </cell>
          <cell r="T63" t="e">
            <v>#NUM!</v>
          </cell>
          <cell r="U63" t="e">
            <v>#NUM!</v>
          </cell>
          <cell r="V63" t="e">
            <v>#NUM!</v>
          </cell>
          <cell r="W63" t="e">
            <v>#NUM!</v>
          </cell>
          <cell r="X63" t="e">
            <v>#NUM!</v>
          </cell>
          <cell r="Y63" t="e">
            <v>#NUM!</v>
          </cell>
          <cell r="Z63" t="e">
            <v>#NUM!</v>
          </cell>
          <cell r="AA63" t="e">
            <v>#NUM!</v>
          </cell>
          <cell r="AB63" t="e">
            <v>#NUM!</v>
          </cell>
          <cell r="AC63" t="e">
            <v>#NUM!</v>
          </cell>
          <cell r="AD63" t="e">
            <v>#NUM!</v>
          </cell>
          <cell r="AE63" t="e">
            <v>#NUM!</v>
          </cell>
          <cell r="AF63" t="e">
            <v>#NUM!</v>
          </cell>
          <cell r="AG63">
            <v>0</v>
          </cell>
          <cell r="AH63">
            <v>0</v>
          </cell>
        </row>
        <row r="64">
          <cell r="A64">
            <v>11</v>
          </cell>
          <cell r="B64" t="str">
            <v>I</v>
          </cell>
          <cell r="C64" t="e">
            <v>#N/A</v>
          </cell>
          <cell r="D64" t="e">
            <v>#NUM!</v>
          </cell>
          <cell r="E64" t="e">
            <v>#NUM!</v>
          </cell>
          <cell r="F64" t="e">
            <v>#NUM!</v>
          </cell>
          <cell r="G64" t="e">
            <v>#NUM!</v>
          </cell>
          <cell r="H64" t="e">
            <v>#NUM!</v>
          </cell>
          <cell r="I64" t="e">
            <v>#NUM!</v>
          </cell>
          <cell r="J64" t="e">
            <v>#NUM!</v>
          </cell>
          <cell r="K64" t="e">
            <v>#NUM!</v>
          </cell>
          <cell r="L64" t="e">
            <v>#NUM!</v>
          </cell>
          <cell r="M64" t="e">
            <v>#NUM!</v>
          </cell>
          <cell r="N64" t="e">
            <v>#NUM!</v>
          </cell>
          <cell r="O64" t="e">
            <v>#NUM!</v>
          </cell>
          <cell r="P64" t="e">
            <v>#NUM!</v>
          </cell>
          <cell r="Q64" t="e">
            <v>#NUM!</v>
          </cell>
          <cell r="R64" t="e">
            <v>#NUM!</v>
          </cell>
          <cell r="S64" t="e">
            <v>#NUM!</v>
          </cell>
          <cell r="T64" t="e">
            <v>#NUM!</v>
          </cell>
          <cell r="U64" t="e">
            <v>#NUM!</v>
          </cell>
          <cell r="V64" t="e">
            <v>#NUM!</v>
          </cell>
          <cell r="W64" t="e">
            <v>#NUM!</v>
          </cell>
          <cell r="X64" t="e">
            <v>#NUM!</v>
          </cell>
          <cell r="Y64" t="e">
            <v>#NUM!</v>
          </cell>
          <cell r="Z64" t="e">
            <v>#NUM!</v>
          </cell>
          <cell r="AA64" t="e">
            <v>#NUM!</v>
          </cell>
          <cell r="AB64" t="e">
            <v>#NUM!</v>
          </cell>
          <cell r="AC64" t="e">
            <v>#NUM!</v>
          </cell>
          <cell r="AD64" t="e">
            <v>#NUM!</v>
          </cell>
          <cell r="AE64" t="e">
            <v>#NUM!</v>
          </cell>
          <cell r="AF64" t="e">
            <v>#NUM!</v>
          </cell>
          <cell r="AG64">
            <v>0</v>
          </cell>
          <cell r="AH64">
            <v>0</v>
          </cell>
        </row>
        <row r="65">
          <cell r="A65">
            <v>11</v>
          </cell>
          <cell r="B65" t="str">
            <v>VPM</v>
          </cell>
          <cell r="C65" t="e">
            <v>#NUM!</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row>
        <row r="66">
          <cell r="A66">
            <v>11</v>
          </cell>
          <cell r="B66" t="str">
            <v>VR</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row>
        <row r="67">
          <cell r="A67">
            <v>12</v>
          </cell>
          <cell r="B67" t="str">
            <v>ANNEE</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row>
        <row r="68">
          <cell r="A68">
            <v>12</v>
          </cell>
          <cell r="B68" t="str">
            <v>CRD</v>
          </cell>
          <cell r="C68">
            <v>0</v>
          </cell>
          <cell r="D68" t="e">
            <v>#NUM!</v>
          </cell>
          <cell r="E68" t="e">
            <v>#NUM!</v>
          </cell>
          <cell r="F68" t="e">
            <v>#NUM!</v>
          </cell>
          <cell r="G68" t="e">
            <v>#NUM!</v>
          </cell>
          <cell r="H68" t="e">
            <v>#NUM!</v>
          </cell>
          <cell r="I68" t="e">
            <v>#NUM!</v>
          </cell>
          <cell r="J68" t="e">
            <v>#NUM!</v>
          </cell>
          <cell r="K68" t="e">
            <v>#NUM!</v>
          </cell>
          <cell r="L68" t="e">
            <v>#NUM!</v>
          </cell>
          <cell r="M68" t="e">
            <v>#NUM!</v>
          </cell>
          <cell r="N68" t="e">
            <v>#NUM!</v>
          </cell>
          <cell r="O68" t="e">
            <v>#NUM!</v>
          </cell>
          <cell r="P68" t="e">
            <v>#NUM!</v>
          </cell>
          <cell r="Q68" t="e">
            <v>#NUM!</v>
          </cell>
          <cell r="R68" t="e">
            <v>#NUM!</v>
          </cell>
          <cell r="S68" t="e">
            <v>#NUM!</v>
          </cell>
          <cell r="T68" t="e">
            <v>#NUM!</v>
          </cell>
          <cell r="U68" t="e">
            <v>#NUM!</v>
          </cell>
          <cell r="V68" t="e">
            <v>#NUM!</v>
          </cell>
          <cell r="W68" t="e">
            <v>#NUM!</v>
          </cell>
        </row>
        <row r="69">
          <cell r="A69">
            <v>12</v>
          </cell>
          <cell r="B69" t="str">
            <v>P</v>
          </cell>
          <cell r="C69" t="e">
            <v>#NUM!</v>
          </cell>
          <cell r="D69" t="e">
            <v>#NUM!</v>
          </cell>
          <cell r="E69" t="e">
            <v>#NUM!</v>
          </cell>
          <cell r="F69" t="e">
            <v>#NUM!</v>
          </cell>
          <cell r="G69" t="e">
            <v>#NUM!</v>
          </cell>
          <cell r="H69" t="e">
            <v>#NUM!</v>
          </cell>
          <cell r="I69" t="e">
            <v>#NUM!</v>
          </cell>
          <cell r="J69" t="e">
            <v>#NUM!</v>
          </cell>
          <cell r="K69" t="e">
            <v>#NUM!</v>
          </cell>
          <cell r="L69" t="e">
            <v>#NUM!</v>
          </cell>
          <cell r="M69" t="e">
            <v>#NUM!</v>
          </cell>
          <cell r="N69" t="e">
            <v>#NUM!</v>
          </cell>
          <cell r="O69" t="e">
            <v>#NUM!</v>
          </cell>
          <cell r="P69" t="e">
            <v>#NUM!</v>
          </cell>
          <cell r="Q69" t="e">
            <v>#NUM!</v>
          </cell>
          <cell r="R69" t="e">
            <v>#NUM!</v>
          </cell>
          <cell r="S69" t="e">
            <v>#NUM!</v>
          </cell>
          <cell r="T69" t="e">
            <v>#NUM!</v>
          </cell>
          <cell r="U69" t="e">
            <v>#NUM!</v>
          </cell>
          <cell r="V69" t="e">
            <v>#NUM!</v>
          </cell>
          <cell r="W69" t="e">
            <v>#NUM!</v>
          </cell>
        </row>
        <row r="70">
          <cell r="A70">
            <v>12</v>
          </cell>
          <cell r="B70" t="str">
            <v>I</v>
          </cell>
          <cell r="C70" t="e">
            <v>#N/A</v>
          </cell>
          <cell r="D70" t="e">
            <v>#NUM!</v>
          </cell>
          <cell r="E70" t="e">
            <v>#NUM!</v>
          </cell>
          <cell r="F70" t="e">
            <v>#NUM!</v>
          </cell>
          <cell r="G70" t="e">
            <v>#NUM!</v>
          </cell>
          <cell r="H70" t="e">
            <v>#NUM!</v>
          </cell>
          <cell r="I70" t="e">
            <v>#NUM!</v>
          </cell>
          <cell r="J70" t="e">
            <v>#NUM!</v>
          </cell>
          <cell r="K70" t="e">
            <v>#NUM!</v>
          </cell>
          <cell r="L70" t="e">
            <v>#NUM!</v>
          </cell>
          <cell r="M70" t="e">
            <v>#NUM!</v>
          </cell>
          <cell r="N70" t="e">
            <v>#NUM!</v>
          </cell>
          <cell r="O70" t="e">
            <v>#NUM!</v>
          </cell>
          <cell r="P70" t="e">
            <v>#NUM!</v>
          </cell>
          <cell r="Q70" t="e">
            <v>#NUM!</v>
          </cell>
          <cell r="R70" t="e">
            <v>#NUM!</v>
          </cell>
          <cell r="S70" t="e">
            <v>#NUM!</v>
          </cell>
          <cell r="T70" t="e">
            <v>#NUM!</v>
          </cell>
          <cell r="U70" t="e">
            <v>#NUM!</v>
          </cell>
          <cell r="V70" t="e">
            <v>#NUM!</v>
          </cell>
          <cell r="W70" t="e">
            <v>#NUM!</v>
          </cell>
        </row>
        <row r="71">
          <cell r="A71">
            <v>12</v>
          </cell>
          <cell r="B71" t="str">
            <v>VPM</v>
          </cell>
          <cell r="C71" t="e">
            <v>#NUM!</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row>
        <row r="72">
          <cell r="A72">
            <v>12</v>
          </cell>
          <cell r="B72" t="str">
            <v>VR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row>
        <row r="73">
          <cell r="A73">
            <v>13</v>
          </cell>
          <cell r="B73" t="str">
            <v>ANNEE</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row>
        <row r="74">
          <cell r="A74">
            <v>13</v>
          </cell>
          <cell r="B74" t="str">
            <v>CRD</v>
          </cell>
          <cell r="C74">
            <v>0</v>
          </cell>
          <cell r="D74" t="e">
            <v>#NUM!</v>
          </cell>
          <cell r="E74" t="e">
            <v>#NUM!</v>
          </cell>
          <cell r="F74" t="e">
            <v>#NUM!</v>
          </cell>
          <cell r="G74" t="e">
            <v>#NUM!</v>
          </cell>
          <cell r="H74" t="e">
            <v>#NUM!</v>
          </cell>
          <cell r="I74" t="e">
            <v>#NUM!</v>
          </cell>
          <cell r="J74" t="e">
            <v>#NUM!</v>
          </cell>
          <cell r="K74" t="e">
            <v>#NUM!</v>
          </cell>
          <cell r="L74" t="e">
            <v>#NUM!</v>
          </cell>
          <cell r="M74" t="e">
            <v>#NUM!</v>
          </cell>
          <cell r="N74" t="e">
            <v>#NUM!</v>
          </cell>
          <cell r="O74" t="e">
            <v>#NUM!</v>
          </cell>
          <cell r="P74" t="e">
            <v>#NUM!</v>
          </cell>
          <cell r="Q74" t="e">
            <v>#NUM!</v>
          </cell>
          <cell r="R74" t="e">
            <v>#NUM!</v>
          </cell>
          <cell r="S74" t="e">
            <v>#NUM!</v>
          </cell>
          <cell r="T74" t="e">
            <v>#NUM!</v>
          </cell>
          <cell r="U74" t="e">
            <v>#NUM!</v>
          </cell>
          <cell r="V74" t="e">
            <v>#NUM!</v>
          </cell>
          <cell r="W74" t="e">
            <v>#NUM!</v>
          </cell>
        </row>
        <row r="75">
          <cell r="A75">
            <v>13</v>
          </cell>
          <cell r="B75" t="str">
            <v>P</v>
          </cell>
          <cell r="C75" t="e">
            <v>#NUM!</v>
          </cell>
          <cell r="D75" t="e">
            <v>#NUM!</v>
          </cell>
          <cell r="E75" t="e">
            <v>#NUM!</v>
          </cell>
          <cell r="F75" t="e">
            <v>#NUM!</v>
          </cell>
          <cell r="G75" t="e">
            <v>#NUM!</v>
          </cell>
          <cell r="H75" t="e">
            <v>#NUM!</v>
          </cell>
          <cell r="I75" t="e">
            <v>#NUM!</v>
          </cell>
          <cell r="J75" t="e">
            <v>#NUM!</v>
          </cell>
          <cell r="K75" t="e">
            <v>#NUM!</v>
          </cell>
          <cell r="L75" t="e">
            <v>#NUM!</v>
          </cell>
          <cell r="M75" t="e">
            <v>#NUM!</v>
          </cell>
          <cell r="N75" t="e">
            <v>#NUM!</v>
          </cell>
          <cell r="O75" t="e">
            <v>#NUM!</v>
          </cell>
          <cell r="P75" t="e">
            <v>#NUM!</v>
          </cell>
          <cell r="Q75" t="e">
            <v>#NUM!</v>
          </cell>
          <cell r="R75" t="e">
            <v>#NUM!</v>
          </cell>
          <cell r="S75" t="e">
            <v>#NUM!</v>
          </cell>
          <cell r="T75" t="e">
            <v>#NUM!</v>
          </cell>
          <cell r="U75" t="e">
            <v>#NUM!</v>
          </cell>
          <cell r="V75" t="e">
            <v>#NUM!</v>
          </cell>
          <cell r="W75" t="e">
            <v>#NUM!</v>
          </cell>
        </row>
        <row r="76">
          <cell r="A76">
            <v>13</v>
          </cell>
          <cell r="B76" t="str">
            <v>I</v>
          </cell>
          <cell r="C76" t="e">
            <v>#N/A</v>
          </cell>
          <cell r="D76" t="e">
            <v>#NUM!</v>
          </cell>
          <cell r="E76" t="e">
            <v>#NUM!</v>
          </cell>
          <cell r="F76" t="e">
            <v>#NUM!</v>
          </cell>
          <cell r="G76" t="e">
            <v>#NUM!</v>
          </cell>
          <cell r="H76" t="e">
            <v>#NUM!</v>
          </cell>
          <cell r="I76" t="e">
            <v>#NUM!</v>
          </cell>
          <cell r="J76" t="e">
            <v>#NUM!</v>
          </cell>
          <cell r="K76" t="e">
            <v>#NUM!</v>
          </cell>
          <cell r="L76" t="e">
            <v>#NUM!</v>
          </cell>
          <cell r="M76" t="e">
            <v>#NUM!</v>
          </cell>
          <cell r="N76" t="e">
            <v>#NUM!</v>
          </cell>
          <cell r="O76" t="e">
            <v>#NUM!</v>
          </cell>
          <cell r="P76" t="e">
            <v>#NUM!</v>
          </cell>
          <cell r="Q76" t="e">
            <v>#NUM!</v>
          </cell>
          <cell r="R76" t="e">
            <v>#NUM!</v>
          </cell>
          <cell r="S76" t="e">
            <v>#NUM!</v>
          </cell>
          <cell r="T76" t="e">
            <v>#NUM!</v>
          </cell>
          <cell r="U76" t="e">
            <v>#NUM!</v>
          </cell>
          <cell r="V76" t="e">
            <v>#NUM!</v>
          </cell>
          <cell r="W76" t="e">
            <v>#NUM!</v>
          </cell>
        </row>
        <row r="77">
          <cell r="A77">
            <v>13</v>
          </cell>
          <cell r="B77" t="str">
            <v>VPM</v>
          </cell>
          <cell r="C77" t="e">
            <v>#NUM!</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row>
        <row r="78">
          <cell r="A78">
            <v>13</v>
          </cell>
          <cell r="B78" t="str">
            <v>VR</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row>
        <row r="79">
          <cell r="A79">
            <v>14</v>
          </cell>
          <cell r="B79" t="str">
            <v>ANNEE</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row>
        <row r="80">
          <cell r="A80">
            <v>14</v>
          </cell>
          <cell r="B80" t="str">
            <v>CRD</v>
          </cell>
          <cell r="C80">
            <v>0</v>
          </cell>
          <cell r="D80" t="e">
            <v>#NUM!</v>
          </cell>
          <cell r="E80" t="e">
            <v>#NUM!</v>
          </cell>
          <cell r="F80" t="e">
            <v>#NUM!</v>
          </cell>
          <cell r="G80" t="e">
            <v>#NUM!</v>
          </cell>
          <cell r="H80" t="e">
            <v>#NUM!</v>
          </cell>
          <cell r="I80" t="e">
            <v>#NUM!</v>
          </cell>
          <cell r="J80" t="e">
            <v>#NUM!</v>
          </cell>
          <cell r="K80" t="e">
            <v>#NUM!</v>
          </cell>
          <cell r="L80" t="e">
            <v>#NUM!</v>
          </cell>
          <cell r="M80" t="e">
            <v>#NUM!</v>
          </cell>
          <cell r="N80" t="e">
            <v>#NUM!</v>
          </cell>
          <cell r="O80" t="e">
            <v>#NUM!</v>
          </cell>
          <cell r="P80" t="e">
            <v>#NUM!</v>
          </cell>
          <cell r="Q80" t="e">
            <v>#NUM!</v>
          </cell>
          <cell r="R80" t="e">
            <v>#NUM!</v>
          </cell>
          <cell r="S80" t="e">
            <v>#NUM!</v>
          </cell>
          <cell r="T80" t="e">
            <v>#NUM!</v>
          </cell>
          <cell r="U80" t="e">
            <v>#NUM!</v>
          </cell>
          <cell r="V80" t="e">
            <v>#NUM!</v>
          </cell>
          <cell r="W80" t="e">
            <v>#NUM!</v>
          </cell>
        </row>
        <row r="81">
          <cell r="A81">
            <v>14</v>
          </cell>
          <cell r="B81" t="str">
            <v>P</v>
          </cell>
          <cell r="C81" t="e">
            <v>#NUM!</v>
          </cell>
          <cell r="D81" t="e">
            <v>#NUM!</v>
          </cell>
          <cell r="E81" t="e">
            <v>#NUM!</v>
          </cell>
          <cell r="F81" t="e">
            <v>#NUM!</v>
          </cell>
          <cell r="G81" t="e">
            <v>#NUM!</v>
          </cell>
          <cell r="H81" t="e">
            <v>#NUM!</v>
          </cell>
          <cell r="I81" t="e">
            <v>#NUM!</v>
          </cell>
          <cell r="J81" t="e">
            <v>#NUM!</v>
          </cell>
          <cell r="K81" t="e">
            <v>#NUM!</v>
          </cell>
          <cell r="L81" t="e">
            <v>#NUM!</v>
          </cell>
          <cell r="M81" t="e">
            <v>#NUM!</v>
          </cell>
          <cell r="N81" t="e">
            <v>#NUM!</v>
          </cell>
          <cell r="O81" t="e">
            <v>#NUM!</v>
          </cell>
          <cell r="P81" t="e">
            <v>#NUM!</v>
          </cell>
          <cell r="Q81" t="e">
            <v>#NUM!</v>
          </cell>
          <cell r="R81" t="e">
            <v>#NUM!</v>
          </cell>
          <cell r="S81" t="e">
            <v>#NUM!</v>
          </cell>
          <cell r="T81" t="e">
            <v>#NUM!</v>
          </cell>
          <cell r="U81" t="e">
            <v>#NUM!</v>
          </cell>
          <cell r="V81" t="e">
            <v>#NUM!</v>
          </cell>
          <cell r="W81" t="e">
            <v>#NUM!</v>
          </cell>
        </row>
        <row r="82">
          <cell r="A82">
            <v>14</v>
          </cell>
          <cell r="B82" t="str">
            <v>I</v>
          </cell>
          <cell r="C82" t="e">
            <v>#N/A</v>
          </cell>
          <cell r="D82" t="e">
            <v>#NUM!</v>
          </cell>
          <cell r="E82" t="e">
            <v>#NUM!</v>
          </cell>
          <cell r="F82" t="e">
            <v>#NUM!</v>
          </cell>
          <cell r="G82" t="e">
            <v>#NUM!</v>
          </cell>
          <cell r="H82" t="e">
            <v>#NUM!</v>
          </cell>
          <cell r="I82" t="e">
            <v>#NUM!</v>
          </cell>
          <cell r="J82" t="e">
            <v>#NUM!</v>
          </cell>
          <cell r="K82" t="e">
            <v>#NUM!</v>
          </cell>
          <cell r="L82" t="e">
            <v>#NUM!</v>
          </cell>
          <cell r="M82" t="e">
            <v>#NUM!</v>
          </cell>
          <cell r="N82" t="e">
            <v>#NUM!</v>
          </cell>
          <cell r="O82" t="e">
            <v>#NUM!</v>
          </cell>
          <cell r="P82" t="e">
            <v>#NUM!</v>
          </cell>
          <cell r="Q82" t="e">
            <v>#NUM!</v>
          </cell>
          <cell r="R82" t="e">
            <v>#NUM!</v>
          </cell>
          <cell r="S82" t="e">
            <v>#NUM!</v>
          </cell>
          <cell r="T82" t="e">
            <v>#NUM!</v>
          </cell>
          <cell r="U82" t="e">
            <v>#NUM!</v>
          </cell>
          <cell r="V82" t="e">
            <v>#NUM!</v>
          </cell>
          <cell r="W82" t="e">
            <v>#NUM!</v>
          </cell>
        </row>
        <row r="83">
          <cell r="A83">
            <v>14</v>
          </cell>
          <cell r="B83" t="str">
            <v>VPM</v>
          </cell>
          <cell r="C83" t="e">
            <v>#NUM!</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row>
        <row r="84">
          <cell r="A84">
            <v>14</v>
          </cell>
          <cell r="B84" t="str">
            <v>VR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row>
        <row r="85">
          <cell r="A85">
            <v>15</v>
          </cell>
          <cell r="B85" t="str">
            <v>ANNEE</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row>
        <row r="86">
          <cell r="A86">
            <v>15</v>
          </cell>
          <cell r="B86" t="str">
            <v>CRD</v>
          </cell>
          <cell r="C86">
            <v>0</v>
          </cell>
          <cell r="D86" t="e">
            <v>#NUM!</v>
          </cell>
          <cell r="E86" t="e">
            <v>#NUM!</v>
          </cell>
          <cell r="F86" t="e">
            <v>#NUM!</v>
          </cell>
          <cell r="G86" t="e">
            <v>#NUM!</v>
          </cell>
          <cell r="H86" t="e">
            <v>#NUM!</v>
          </cell>
          <cell r="I86" t="e">
            <v>#NUM!</v>
          </cell>
          <cell r="J86" t="e">
            <v>#NUM!</v>
          </cell>
          <cell r="K86" t="e">
            <v>#NUM!</v>
          </cell>
          <cell r="L86" t="e">
            <v>#NUM!</v>
          </cell>
          <cell r="M86" t="e">
            <v>#NUM!</v>
          </cell>
          <cell r="N86" t="e">
            <v>#NUM!</v>
          </cell>
          <cell r="O86" t="e">
            <v>#NUM!</v>
          </cell>
          <cell r="P86" t="e">
            <v>#NUM!</v>
          </cell>
          <cell r="Q86" t="e">
            <v>#NUM!</v>
          </cell>
          <cell r="R86" t="e">
            <v>#NUM!</v>
          </cell>
          <cell r="S86" t="e">
            <v>#NUM!</v>
          </cell>
          <cell r="T86" t="e">
            <v>#NUM!</v>
          </cell>
          <cell r="U86" t="e">
            <v>#NUM!</v>
          </cell>
          <cell r="V86" t="e">
            <v>#NUM!</v>
          </cell>
          <cell r="W86" t="e">
            <v>#NUM!</v>
          </cell>
        </row>
        <row r="87">
          <cell r="A87">
            <v>15</v>
          </cell>
          <cell r="B87" t="str">
            <v>P</v>
          </cell>
          <cell r="C87" t="e">
            <v>#NUM!</v>
          </cell>
          <cell r="D87" t="e">
            <v>#NUM!</v>
          </cell>
          <cell r="E87" t="e">
            <v>#NUM!</v>
          </cell>
          <cell r="F87" t="e">
            <v>#NUM!</v>
          </cell>
          <cell r="G87" t="e">
            <v>#NUM!</v>
          </cell>
          <cell r="H87" t="e">
            <v>#NUM!</v>
          </cell>
          <cell r="I87" t="e">
            <v>#NUM!</v>
          </cell>
          <cell r="J87" t="e">
            <v>#NUM!</v>
          </cell>
          <cell r="K87" t="e">
            <v>#NUM!</v>
          </cell>
          <cell r="L87" t="e">
            <v>#NUM!</v>
          </cell>
          <cell r="M87" t="e">
            <v>#NUM!</v>
          </cell>
          <cell r="N87" t="e">
            <v>#NUM!</v>
          </cell>
          <cell r="O87" t="e">
            <v>#NUM!</v>
          </cell>
          <cell r="P87" t="e">
            <v>#NUM!</v>
          </cell>
          <cell r="Q87" t="e">
            <v>#NUM!</v>
          </cell>
          <cell r="R87" t="e">
            <v>#NUM!</v>
          </cell>
          <cell r="S87" t="e">
            <v>#NUM!</v>
          </cell>
          <cell r="T87" t="e">
            <v>#NUM!</v>
          </cell>
          <cell r="U87" t="e">
            <v>#NUM!</v>
          </cell>
          <cell r="V87" t="e">
            <v>#NUM!</v>
          </cell>
          <cell r="W87" t="e">
            <v>#NUM!</v>
          </cell>
        </row>
        <row r="88">
          <cell r="A88">
            <v>15</v>
          </cell>
          <cell r="B88" t="str">
            <v>I</v>
          </cell>
          <cell r="C88" t="e">
            <v>#N/A</v>
          </cell>
          <cell r="D88" t="e">
            <v>#NUM!</v>
          </cell>
          <cell r="E88" t="e">
            <v>#NUM!</v>
          </cell>
          <cell r="F88" t="e">
            <v>#NUM!</v>
          </cell>
          <cell r="G88" t="e">
            <v>#NUM!</v>
          </cell>
          <cell r="H88" t="e">
            <v>#NUM!</v>
          </cell>
          <cell r="I88" t="e">
            <v>#NUM!</v>
          </cell>
          <cell r="J88" t="e">
            <v>#NUM!</v>
          </cell>
          <cell r="K88" t="e">
            <v>#NUM!</v>
          </cell>
          <cell r="L88" t="e">
            <v>#NUM!</v>
          </cell>
          <cell r="M88" t="e">
            <v>#NUM!</v>
          </cell>
          <cell r="N88" t="e">
            <v>#NUM!</v>
          </cell>
          <cell r="O88" t="e">
            <v>#NUM!</v>
          </cell>
          <cell r="P88" t="e">
            <v>#NUM!</v>
          </cell>
          <cell r="Q88" t="e">
            <v>#NUM!</v>
          </cell>
          <cell r="R88" t="e">
            <v>#NUM!</v>
          </cell>
          <cell r="S88" t="e">
            <v>#NUM!</v>
          </cell>
          <cell r="T88" t="e">
            <v>#NUM!</v>
          </cell>
          <cell r="U88" t="e">
            <v>#NUM!</v>
          </cell>
          <cell r="V88" t="e">
            <v>#NUM!</v>
          </cell>
          <cell r="W88" t="e">
            <v>#NUM!</v>
          </cell>
        </row>
        <row r="89">
          <cell r="A89">
            <v>15</v>
          </cell>
          <cell r="B89" t="str">
            <v>VPM</v>
          </cell>
          <cell r="C89" t="e">
            <v>#NUM!</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row>
        <row r="90">
          <cell r="A90">
            <v>15</v>
          </cell>
          <cell r="B90" t="str">
            <v>VR</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row>
        <row r="91">
          <cell r="A91">
            <v>16</v>
          </cell>
          <cell r="B91" t="str">
            <v>ANNEE</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row>
        <row r="92">
          <cell r="A92">
            <v>16</v>
          </cell>
          <cell r="B92" t="str">
            <v>CRD</v>
          </cell>
          <cell r="C92">
            <v>0</v>
          </cell>
          <cell r="D92" t="e">
            <v>#NUM!</v>
          </cell>
          <cell r="E92" t="e">
            <v>#NUM!</v>
          </cell>
          <cell r="F92" t="e">
            <v>#NUM!</v>
          </cell>
          <cell r="G92" t="e">
            <v>#NUM!</v>
          </cell>
          <cell r="H92" t="e">
            <v>#NUM!</v>
          </cell>
          <cell r="I92" t="e">
            <v>#NUM!</v>
          </cell>
          <cell r="J92" t="e">
            <v>#NUM!</v>
          </cell>
          <cell r="K92" t="e">
            <v>#NUM!</v>
          </cell>
          <cell r="L92" t="e">
            <v>#NUM!</v>
          </cell>
          <cell r="M92" t="e">
            <v>#NUM!</v>
          </cell>
          <cell r="N92" t="e">
            <v>#NUM!</v>
          </cell>
          <cell r="O92" t="e">
            <v>#NUM!</v>
          </cell>
          <cell r="P92" t="e">
            <v>#NUM!</v>
          </cell>
          <cell r="Q92" t="e">
            <v>#NUM!</v>
          </cell>
          <cell r="R92" t="e">
            <v>#NUM!</v>
          </cell>
          <cell r="S92" t="e">
            <v>#NUM!</v>
          </cell>
          <cell r="T92" t="e">
            <v>#NUM!</v>
          </cell>
          <cell r="U92" t="e">
            <v>#NUM!</v>
          </cell>
          <cell r="V92" t="e">
            <v>#NUM!</v>
          </cell>
          <cell r="W92" t="e">
            <v>#NUM!</v>
          </cell>
        </row>
        <row r="93">
          <cell r="A93">
            <v>16</v>
          </cell>
          <cell r="B93" t="str">
            <v>P</v>
          </cell>
          <cell r="C93" t="e">
            <v>#NUM!</v>
          </cell>
          <cell r="D93" t="e">
            <v>#NUM!</v>
          </cell>
          <cell r="E93" t="e">
            <v>#NUM!</v>
          </cell>
          <cell r="F93" t="e">
            <v>#NUM!</v>
          </cell>
          <cell r="G93" t="e">
            <v>#NUM!</v>
          </cell>
          <cell r="H93" t="e">
            <v>#NUM!</v>
          </cell>
          <cell r="I93" t="e">
            <v>#NUM!</v>
          </cell>
          <cell r="J93" t="e">
            <v>#NUM!</v>
          </cell>
          <cell r="K93" t="e">
            <v>#NUM!</v>
          </cell>
          <cell r="L93" t="e">
            <v>#NUM!</v>
          </cell>
          <cell r="M93" t="e">
            <v>#NUM!</v>
          </cell>
          <cell r="N93" t="e">
            <v>#NUM!</v>
          </cell>
          <cell r="O93" t="e">
            <v>#NUM!</v>
          </cell>
          <cell r="P93" t="e">
            <v>#NUM!</v>
          </cell>
          <cell r="Q93" t="e">
            <v>#NUM!</v>
          </cell>
          <cell r="R93" t="e">
            <v>#NUM!</v>
          </cell>
          <cell r="S93" t="e">
            <v>#NUM!</v>
          </cell>
          <cell r="T93" t="e">
            <v>#NUM!</v>
          </cell>
          <cell r="U93" t="e">
            <v>#NUM!</v>
          </cell>
          <cell r="V93" t="e">
            <v>#NUM!</v>
          </cell>
          <cell r="W93" t="e">
            <v>#NUM!</v>
          </cell>
        </row>
        <row r="94">
          <cell r="A94">
            <v>16</v>
          </cell>
          <cell r="B94" t="str">
            <v>I</v>
          </cell>
          <cell r="C94" t="e">
            <v>#N/A</v>
          </cell>
          <cell r="D94" t="e">
            <v>#NUM!</v>
          </cell>
          <cell r="E94" t="e">
            <v>#NUM!</v>
          </cell>
          <cell r="F94" t="e">
            <v>#NUM!</v>
          </cell>
          <cell r="G94" t="e">
            <v>#NUM!</v>
          </cell>
          <cell r="H94" t="e">
            <v>#NUM!</v>
          </cell>
          <cell r="I94" t="e">
            <v>#NUM!</v>
          </cell>
          <cell r="J94" t="e">
            <v>#NUM!</v>
          </cell>
          <cell r="K94" t="e">
            <v>#NUM!</v>
          </cell>
          <cell r="L94" t="e">
            <v>#NUM!</v>
          </cell>
          <cell r="M94" t="e">
            <v>#NUM!</v>
          </cell>
          <cell r="N94" t="e">
            <v>#NUM!</v>
          </cell>
          <cell r="O94" t="e">
            <v>#NUM!</v>
          </cell>
          <cell r="P94" t="e">
            <v>#NUM!</v>
          </cell>
          <cell r="Q94" t="e">
            <v>#NUM!</v>
          </cell>
          <cell r="R94" t="e">
            <v>#NUM!</v>
          </cell>
          <cell r="S94" t="e">
            <v>#NUM!</v>
          </cell>
          <cell r="T94" t="e">
            <v>#NUM!</v>
          </cell>
          <cell r="U94" t="e">
            <v>#NUM!</v>
          </cell>
          <cell r="V94" t="e">
            <v>#NUM!</v>
          </cell>
          <cell r="W94" t="e">
            <v>#NUM!</v>
          </cell>
        </row>
        <row r="95">
          <cell r="A95">
            <v>16</v>
          </cell>
          <cell r="B95" t="str">
            <v>VPM</v>
          </cell>
          <cell r="C95" t="e">
            <v>#NUM!</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row>
        <row r="96">
          <cell r="A96">
            <v>16</v>
          </cell>
          <cell r="B96" t="str">
            <v>VR</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row>
        <row r="97">
          <cell r="A97">
            <v>17</v>
          </cell>
          <cell r="B97" t="str">
            <v>ANNEE</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row>
        <row r="98">
          <cell r="A98">
            <v>17</v>
          </cell>
          <cell r="B98" t="str">
            <v>CRD</v>
          </cell>
          <cell r="C98">
            <v>0</v>
          </cell>
          <cell r="D98" t="e">
            <v>#NUM!</v>
          </cell>
          <cell r="E98" t="e">
            <v>#NUM!</v>
          </cell>
          <cell r="F98" t="e">
            <v>#NUM!</v>
          </cell>
          <cell r="G98" t="e">
            <v>#NUM!</v>
          </cell>
          <cell r="H98" t="e">
            <v>#NUM!</v>
          </cell>
          <cell r="I98" t="e">
            <v>#NUM!</v>
          </cell>
          <cell r="J98" t="e">
            <v>#NUM!</v>
          </cell>
          <cell r="K98" t="e">
            <v>#NUM!</v>
          </cell>
          <cell r="L98" t="e">
            <v>#NUM!</v>
          </cell>
          <cell r="M98" t="e">
            <v>#NUM!</v>
          </cell>
          <cell r="N98" t="e">
            <v>#NUM!</v>
          </cell>
          <cell r="O98" t="e">
            <v>#NUM!</v>
          </cell>
          <cell r="P98" t="e">
            <v>#NUM!</v>
          </cell>
          <cell r="Q98" t="e">
            <v>#NUM!</v>
          </cell>
          <cell r="R98" t="e">
            <v>#NUM!</v>
          </cell>
          <cell r="S98" t="e">
            <v>#NUM!</v>
          </cell>
          <cell r="T98" t="e">
            <v>#NUM!</v>
          </cell>
          <cell r="U98" t="e">
            <v>#NUM!</v>
          </cell>
          <cell r="V98" t="e">
            <v>#NUM!</v>
          </cell>
          <cell r="W98" t="e">
            <v>#NUM!</v>
          </cell>
        </row>
        <row r="99">
          <cell r="A99">
            <v>17</v>
          </cell>
          <cell r="B99" t="str">
            <v>P</v>
          </cell>
          <cell r="C99" t="e">
            <v>#NUM!</v>
          </cell>
          <cell r="D99" t="e">
            <v>#NUM!</v>
          </cell>
          <cell r="E99" t="e">
            <v>#NUM!</v>
          </cell>
          <cell r="F99" t="e">
            <v>#NUM!</v>
          </cell>
          <cell r="G99" t="e">
            <v>#NUM!</v>
          </cell>
          <cell r="H99" t="e">
            <v>#NUM!</v>
          </cell>
          <cell r="I99" t="e">
            <v>#NUM!</v>
          </cell>
          <cell r="J99" t="e">
            <v>#NUM!</v>
          </cell>
          <cell r="K99" t="e">
            <v>#NUM!</v>
          </cell>
          <cell r="L99" t="e">
            <v>#NUM!</v>
          </cell>
          <cell r="M99" t="e">
            <v>#NUM!</v>
          </cell>
          <cell r="N99" t="e">
            <v>#NUM!</v>
          </cell>
          <cell r="O99" t="e">
            <v>#NUM!</v>
          </cell>
          <cell r="P99" t="e">
            <v>#NUM!</v>
          </cell>
          <cell r="Q99" t="e">
            <v>#NUM!</v>
          </cell>
          <cell r="R99" t="e">
            <v>#NUM!</v>
          </cell>
          <cell r="S99" t="e">
            <v>#NUM!</v>
          </cell>
          <cell r="T99" t="e">
            <v>#NUM!</v>
          </cell>
          <cell r="U99" t="e">
            <v>#NUM!</v>
          </cell>
          <cell r="V99" t="e">
            <v>#NUM!</v>
          </cell>
          <cell r="W99" t="e">
            <v>#NUM!</v>
          </cell>
        </row>
        <row r="100">
          <cell r="A100">
            <v>17</v>
          </cell>
          <cell r="B100" t="str">
            <v>I</v>
          </cell>
          <cell r="C100" t="e">
            <v>#N/A</v>
          </cell>
          <cell r="D100" t="e">
            <v>#NUM!</v>
          </cell>
          <cell r="E100" t="e">
            <v>#NUM!</v>
          </cell>
          <cell r="F100" t="e">
            <v>#NUM!</v>
          </cell>
          <cell r="G100" t="e">
            <v>#NUM!</v>
          </cell>
          <cell r="H100" t="e">
            <v>#NUM!</v>
          </cell>
          <cell r="I100" t="e">
            <v>#NUM!</v>
          </cell>
          <cell r="J100" t="e">
            <v>#NUM!</v>
          </cell>
          <cell r="K100" t="e">
            <v>#NUM!</v>
          </cell>
          <cell r="L100" t="e">
            <v>#NUM!</v>
          </cell>
          <cell r="M100" t="e">
            <v>#NUM!</v>
          </cell>
          <cell r="N100" t="e">
            <v>#NUM!</v>
          </cell>
          <cell r="O100" t="e">
            <v>#NUM!</v>
          </cell>
          <cell r="P100" t="e">
            <v>#NUM!</v>
          </cell>
          <cell r="Q100" t="e">
            <v>#NUM!</v>
          </cell>
          <cell r="R100" t="e">
            <v>#NUM!</v>
          </cell>
          <cell r="S100" t="e">
            <v>#NUM!</v>
          </cell>
          <cell r="T100" t="e">
            <v>#NUM!</v>
          </cell>
          <cell r="U100" t="e">
            <v>#NUM!</v>
          </cell>
          <cell r="V100" t="e">
            <v>#NUM!</v>
          </cell>
          <cell r="W100" t="e">
            <v>#NUM!</v>
          </cell>
        </row>
        <row r="101">
          <cell r="A101">
            <v>17</v>
          </cell>
          <cell r="B101" t="str">
            <v>VPM</v>
          </cell>
          <cell r="C101" t="e">
            <v>#NUM!</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row>
        <row r="102">
          <cell r="A102">
            <v>17</v>
          </cell>
          <cell r="B102" t="str">
            <v>VR</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row>
        <row r="103">
          <cell r="A103">
            <v>18</v>
          </cell>
          <cell r="B103" t="str">
            <v>ANNEE</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row>
        <row r="104">
          <cell r="A104">
            <v>18</v>
          </cell>
          <cell r="B104" t="str">
            <v>CRD</v>
          </cell>
          <cell r="C104">
            <v>0</v>
          </cell>
          <cell r="D104" t="e">
            <v>#NUM!</v>
          </cell>
          <cell r="E104" t="e">
            <v>#NUM!</v>
          </cell>
          <cell r="F104" t="e">
            <v>#NUM!</v>
          </cell>
          <cell r="G104" t="e">
            <v>#NUM!</v>
          </cell>
          <cell r="H104" t="e">
            <v>#NUM!</v>
          </cell>
          <cell r="I104" t="e">
            <v>#NUM!</v>
          </cell>
          <cell r="J104" t="e">
            <v>#NUM!</v>
          </cell>
          <cell r="K104" t="e">
            <v>#NUM!</v>
          </cell>
          <cell r="L104" t="e">
            <v>#NUM!</v>
          </cell>
          <cell r="M104" t="e">
            <v>#NUM!</v>
          </cell>
          <cell r="N104" t="e">
            <v>#NUM!</v>
          </cell>
          <cell r="O104" t="e">
            <v>#NUM!</v>
          </cell>
          <cell r="P104" t="e">
            <v>#NUM!</v>
          </cell>
          <cell r="Q104" t="e">
            <v>#NUM!</v>
          </cell>
          <cell r="R104" t="e">
            <v>#NUM!</v>
          </cell>
          <cell r="S104" t="e">
            <v>#NUM!</v>
          </cell>
          <cell r="T104" t="e">
            <v>#NUM!</v>
          </cell>
          <cell r="U104" t="e">
            <v>#NUM!</v>
          </cell>
          <cell r="V104" t="e">
            <v>#NUM!</v>
          </cell>
          <cell r="W104" t="e">
            <v>#NUM!</v>
          </cell>
        </row>
        <row r="105">
          <cell r="A105">
            <v>18</v>
          </cell>
          <cell r="B105" t="str">
            <v>P</v>
          </cell>
          <cell r="C105" t="e">
            <v>#NUM!</v>
          </cell>
          <cell r="D105" t="e">
            <v>#NUM!</v>
          </cell>
          <cell r="E105" t="e">
            <v>#NUM!</v>
          </cell>
          <cell r="F105" t="e">
            <v>#NUM!</v>
          </cell>
          <cell r="G105" t="e">
            <v>#NUM!</v>
          </cell>
          <cell r="H105" t="e">
            <v>#NUM!</v>
          </cell>
          <cell r="I105" t="e">
            <v>#NUM!</v>
          </cell>
          <cell r="J105" t="e">
            <v>#NUM!</v>
          </cell>
          <cell r="K105" t="e">
            <v>#NUM!</v>
          </cell>
          <cell r="L105" t="e">
            <v>#NUM!</v>
          </cell>
          <cell r="M105" t="e">
            <v>#NUM!</v>
          </cell>
          <cell r="N105" t="e">
            <v>#NUM!</v>
          </cell>
          <cell r="O105" t="e">
            <v>#NUM!</v>
          </cell>
          <cell r="P105" t="e">
            <v>#NUM!</v>
          </cell>
          <cell r="Q105" t="e">
            <v>#NUM!</v>
          </cell>
          <cell r="R105" t="e">
            <v>#NUM!</v>
          </cell>
          <cell r="S105" t="e">
            <v>#NUM!</v>
          </cell>
          <cell r="T105" t="e">
            <v>#NUM!</v>
          </cell>
          <cell r="U105" t="e">
            <v>#NUM!</v>
          </cell>
          <cell r="V105" t="e">
            <v>#NUM!</v>
          </cell>
          <cell r="W105" t="e">
            <v>#NUM!</v>
          </cell>
        </row>
        <row r="106">
          <cell r="A106">
            <v>18</v>
          </cell>
          <cell r="B106" t="str">
            <v>I</v>
          </cell>
          <cell r="C106" t="e">
            <v>#N/A</v>
          </cell>
          <cell r="D106" t="e">
            <v>#NUM!</v>
          </cell>
          <cell r="E106" t="e">
            <v>#NUM!</v>
          </cell>
          <cell r="F106" t="e">
            <v>#NUM!</v>
          </cell>
          <cell r="G106" t="e">
            <v>#NUM!</v>
          </cell>
          <cell r="H106" t="e">
            <v>#NUM!</v>
          </cell>
          <cell r="I106" t="e">
            <v>#NUM!</v>
          </cell>
          <cell r="J106" t="e">
            <v>#NUM!</v>
          </cell>
          <cell r="K106" t="e">
            <v>#NUM!</v>
          </cell>
          <cell r="L106" t="e">
            <v>#NUM!</v>
          </cell>
          <cell r="M106" t="e">
            <v>#NUM!</v>
          </cell>
          <cell r="N106" t="e">
            <v>#NUM!</v>
          </cell>
          <cell r="O106" t="e">
            <v>#NUM!</v>
          </cell>
          <cell r="P106" t="e">
            <v>#NUM!</v>
          </cell>
          <cell r="Q106" t="e">
            <v>#NUM!</v>
          </cell>
          <cell r="R106" t="e">
            <v>#NUM!</v>
          </cell>
          <cell r="S106" t="e">
            <v>#NUM!</v>
          </cell>
          <cell r="T106" t="e">
            <v>#NUM!</v>
          </cell>
          <cell r="U106" t="e">
            <v>#NUM!</v>
          </cell>
          <cell r="V106" t="e">
            <v>#NUM!</v>
          </cell>
          <cell r="W106" t="e">
            <v>#NUM!</v>
          </cell>
        </row>
        <row r="107">
          <cell r="A107">
            <v>18</v>
          </cell>
          <cell r="B107" t="str">
            <v>VPM</v>
          </cell>
          <cell r="C107" t="e">
            <v>#NUM!</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row>
        <row r="108">
          <cell r="A108">
            <v>18</v>
          </cell>
          <cell r="B108" t="str">
            <v>VR</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row>
        <row r="109">
          <cell r="A109">
            <v>19</v>
          </cell>
          <cell r="B109" t="str">
            <v>ANNEE</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row>
        <row r="110">
          <cell r="A110">
            <v>19</v>
          </cell>
          <cell r="B110" t="str">
            <v>CRD</v>
          </cell>
          <cell r="C110">
            <v>0</v>
          </cell>
          <cell r="D110" t="e">
            <v>#NUM!</v>
          </cell>
          <cell r="E110" t="e">
            <v>#NUM!</v>
          </cell>
          <cell r="F110" t="e">
            <v>#NUM!</v>
          </cell>
          <cell r="G110" t="e">
            <v>#NUM!</v>
          </cell>
          <cell r="H110" t="e">
            <v>#NUM!</v>
          </cell>
          <cell r="I110" t="e">
            <v>#NUM!</v>
          </cell>
          <cell r="J110" t="e">
            <v>#NUM!</v>
          </cell>
          <cell r="K110" t="e">
            <v>#NUM!</v>
          </cell>
          <cell r="L110" t="e">
            <v>#NUM!</v>
          </cell>
          <cell r="M110" t="e">
            <v>#NUM!</v>
          </cell>
          <cell r="N110" t="e">
            <v>#NUM!</v>
          </cell>
          <cell r="O110" t="e">
            <v>#NUM!</v>
          </cell>
          <cell r="P110" t="e">
            <v>#NUM!</v>
          </cell>
          <cell r="Q110" t="e">
            <v>#NUM!</v>
          </cell>
          <cell r="R110" t="e">
            <v>#NUM!</v>
          </cell>
          <cell r="S110" t="e">
            <v>#NUM!</v>
          </cell>
          <cell r="T110" t="e">
            <v>#NUM!</v>
          </cell>
          <cell r="U110" t="e">
            <v>#NUM!</v>
          </cell>
          <cell r="V110" t="e">
            <v>#NUM!</v>
          </cell>
          <cell r="W110" t="e">
            <v>#NUM!</v>
          </cell>
        </row>
        <row r="111">
          <cell r="A111">
            <v>19</v>
          </cell>
          <cell r="B111" t="str">
            <v>P</v>
          </cell>
          <cell r="C111" t="e">
            <v>#NUM!</v>
          </cell>
          <cell r="D111" t="e">
            <v>#NUM!</v>
          </cell>
          <cell r="E111" t="e">
            <v>#NUM!</v>
          </cell>
          <cell r="F111" t="e">
            <v>#NUM!</v>
          </cell>
          <cell r="G111" t="e">
            <v>#NUM!</v>
          </cell>
          <cell r="H111" t="e">
            <v>#NUM!</v>
          </cell>
          <cell r="I111" t="e">
            <v>#NUM!</v>
          </cell>
          <cell r="J111" t="e">
            <v>#NUM!</v>
          </cell>
          <cell r="K111" t="e">
            <v>#NUM!</v>
          </cell>
          <cell r="L111" t="e">
            <v>#NUM!</v>
          </cell>
          <cell r="M111" t="e">
            <v>#NUM!</v>
          </cell>
          <cell r="N111" t="e">
            <v>#NUM!</v>
          </cell>
          <cell r="O111" t="e">
            <v>#NUM!</v>
          </cell>
          <cell r="P111" t="e">
            <v>#NUM!</v>
          </cell>
          <cell r="Q111" t="e">
            <v>#NUM!</v>
          </cell>
          <cell r="R111" t="e">
            <v>#NUM!</v>
          </cell>
          <cell r="S111" t="e">
            <v>#NUM!</v>
          </cell>
          <cell r="T111" t="e">
            <v>#NUM!</v>
          </cell>
          <cell r="U111" t="e">
            <v>#NUM!</v>
          </cell>
          <cell r="V111" t="e">
            <v>#NUM!</v>
          </cell>
          <cell r="W111" t="e">
            <v>#NUM!</v>
          </cell>
        </row>
        <row r="112">
          <cell r="A112">
            <v>19</v>
          </cell>
          <cell r="B112" t="str">
            <v>I</v>
          </cell>
          <cell r="C112" t="e">
            <v>#N/A</v>
          </cell>
          <cell r="D112" t="e">
            <v>#NUM!</v>
          </cell>
          <cell r="E112" t="e">
            <v>#NUM!</v>
          </cell>
          <cell r="F112" t="e">
            <v>#NUM!</v>
          </cell>
          <cell r="G112" t="e">
            <v>#NUM!</v>
          </cell>
          <cell r="H112" t="e">
            <v>#NUM!</v>
          </cell>
          <cell r="I112" t="e">
            <v>#NUM!</v>
          </cell>
          <cell r="J112" t="e">
            <v>#NUM!</v>
          </cell>
          <cell r="K112" t="e">
            <v>#NUM!</v>
          </cell>
          <cell r="L112" t="e">
            <v>#NUM!</v>
          </cell>
          <cell r="M112" t="e">
            <v>#NUM!</v>
          </cell>
          <cell r="N112" t="e">
            <v>#NUM!</v>
          </cell>
          <cell r="O112" t="e">
            <v>#NUM!</v>
          </cell>
          <cell r="P112" t="e">
            <v>#NUM!</v>
          </cell>
          <cell r="Q112" t="e">
            <v>#NUM!</v>
          </cell>
          <cell r="R112" t="e">
            <v>#NUM!</v>
          </cell>
          <cell r="S112" t="e">
            <v>#NUM!</v>
          </cell>
          <cell r="T112" t="e">
            <v>#NUM!</v>
          </cell>
          <cell r="U112" t="e">
            <v>#NUM!</v>
          </cell>
          <cell r="V112" t="e">
            <v>#NUM!</v>
          </cell>
          <cell r="W112" t="e">
            <v>#NUM!</v>
          </cell>
        </row>
        <row r="113">
          <cell r="A113">
            <v>19</v>
          </cell>
          <cell r="B113" t="str">
            <v>VPM</v>
          </cell>
          <cell r="C113" t="e">
            <v>#NUM!</v>
          </cell>
          <cell r="D113">
            <v>0</v>
          </cell>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row>
        <row r="114">
          <cell r="A114">
            <v>19</v>
          </cell>
          <cell r="B114" t="str">
            <v>VR</v>
          </cell>
          <cell r="C114">
            <v>0</v>
          </cell>
          <cell r="D114">
            <v>0</v>
          </cell>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row>
        <row r="115">
          <cell r="A115">
            <v>20</v>
          </cell>
          <cell r="B115" t="str">
            <v>ANNEE</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row>
        <row r="116">
          <cell r="A116">
            <v>20</v>
          </cell>
          <cell r="B116" t="str">
            <v>CRD</v>
          </cell>
          <cell r="C116">
            <v>0</v>
          </cell>
          <cell r="D116" t="e">
            <v>#NUM!</v>
          </cell>
          <cell r="E116" t="e">
            <v>#NUM!</v>
          </cell>
          <cell r="F116" t="e">
            <v>#NUM!</v>
          </cell>
          <cell r="G116" t="e">
            <v>#NUM!</v>
          </cell>
          <cell r="H116" t="e">
            <v>#NUM!</v>
          </cell>
          <cell r="I116" t="e">
            <v>#NUM!</v>
          </cell>
          <cell r="J116" t="e">
            <v>#NUM!</v>
          </cell>
          <cell r="K116" t="e">
            <v>#NUM!</v>
          </cell>
          <cell r="L116" t="e">
            <v>#NUM!</v>
          </cell>
          <cell r="M116" t="e">
            <v>#NUM!</v>
          </cell>
          <cell r="N116" t="e">
            <v>#NUM!</v>
          </cell>
          <cell r="O116" t="e">
            <v>#NUM!</v>
          </cell>
          <cell r="P116" t="e">
            <v>#NUM!</v>
          </cell>
          <cell r="Q116" t="e">
            <v>#NUM!</v>
          </cell>
          <cell r="R116" t="e">
            <v>#NUM!</v>
          </cell>
          <cell r="S116" t="e">
            <v>#NUM!</v>
          </cell>
          <cell r="T116" t="e">
            <v>#NUM!</v>
          </cell>
          <cell r="U116" t="e">
            <v>#NUM!</v>
          </cell>
          <cell r="V116" t="e">
            <v>#NUM!</v>
          </cell>
          <cell r="W116" t="e">
            <v>#NUM!</v>
          </cell>
        </row>
        <row r="117">
          <cell r="A117">
            <v>20</v>
          </cell>
          <cell r="B117" t="str">
            <v>P</v>
          </cell>
          <cell r="C117" t="e">
            <v>#NUM!</v>
          </cell>
          <cell r="D117" t="e">
            <v>#NUM!</v>
          </cell>
          <cell r="E117" t="e">
            <v>#NUM!</v>
          </cell>
          <cell r="F117" t="e">
            <v>#NUM!</v>
          </cell>
          <cell r="G117" t="e">
            <v>#NUM!</v>
          </cell>
          <cell r="H117" t="e">
            <v>#NUM!</v>
          </cell>
          <cell r="I117" t="e">
            <v>#NUM!</v>
          </cell>
          <cell r="J117" t="e">
            <v>#NUM!</v>
          </cell>
          <cell r="K117" t="e">
            <v>#NUM!</v>
          </cell>
          <cell r="L117" t="e">
            <v>#NUM!</v>
          </cell>
          <cell r="M117" t="e">
            <v>#NUM!</v>
          </cell>
          <cell r="N117" t="e">
            <v>#NUM!</v>
          </cell>
          <cell r="O117" t="e">
            <v>#NUM!</v>
          </cell>
          <cell r="P117" t="e">
            <v>#NUM!</v>
          </cell>
          <cell r="Q117" t="e">
            <v>#NUM!</v>
          </cell>
          <cell r="R117" t="e">
            <v>#NUM!</v>
          </cell>
          <cell r="S117" t="e">
            <v>#NUM!</v>
          </cell>
          <cell r="T117" t="e">
            <v>#NUM!</v>
          </cell>
          <cell r="U117" t="e">
            <v>#NUM!</v>
          </cell>
          <cell r="V117" t="e">
            <v>#NUM!</v>
          </cell>
          <cell r="W117" t="e">
            <v>#NUM!</v>
          </cell>
        </row>
        <row r="118">
          <cell r="A118">
            <v>20</v>
          </cell>
          <cell r="B118" t="str">
            <v>I</v>
          </cell>
          <cell r="C118" t="e">
            <v>#N/A</v>
          </cell>
          <cell r="D118" t="e">
            <v>#NUM!</v>
          </cell>
          <cell r="E118" t="e">
            <v>#NUM!</v>
          </cell>
          <cell r="F118" t="e">
            <v>#NUM!</v>
          </cell>
          <cell r="G118" t="e">
            <v>#NUM!</v>
          </cell>
          <cell r="H118" t="e">
            <v>#NUM!</v>
          </cell>
          <cell r="I118" t="e">
            <v>#NUM!</v>
          </cell>
          <cell r="J118" t="e">
            <v>#NUM!</v>
          </cell>
          <cell r="K118" t="e">
            <v>#NUM!</v>
          </cell>
          <cell r="L118" t="e">
            <v>#NUM!</v>
          </cell>
          <cell r="M118" t="e">
            <v>#NUM!</v>
          </cell>
          <cell r="N118" t="e">
            <v>#NUM!</v>
          </cell>
          <cell r="O118" t="e">
            <v>#NUM!</v>
          </cell>
          <cell r="P118" t="e">
            <v>#NUM!</v>
          </cell>
          <cell r="Q118" t="e">
            <v>#NUM!</v>
          </cell>
          <cell r="R118" t="e">
            <v>#NUM!</v>
          </cell>
          <cell r="S118" t="e">
            <v>#NUM!</v>
          </cell>
          <cell r="T118" t="e">
            <v>#NUM!</v>
          </cell>
          <cell r="U118" t="e">
            <v>#NUM!</v>
          </cell>
          <cell r="V118" t="e">
            <v>#NUM!</v>
          </cell>
          <cell r="W118" t="e">
            <v>#NUM!</v>
          </cell>
        </row>
        <row r="119">
          <cell r="A119">
            <v>20</v>
          </cell>
          <cell r="B119" t="str">
            <v>VPM</v>
          </cell>
          <cell r="C119" t="e">
            <v>#NUM!</v>
          </cell>
          <cell r="D119">
            <v>0</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row>
        <row r="120">
          <cell r="A120">
            <v>20</v>
          </cell>
          <cell r="B120" t="str">
            <v>VR</v>
          </cell>
          <cell r="C120">
            <v>2008</v>
          </cell>
          <cell r="D120">
            <v>0</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row>
        <row r="121">
          <cell r="A121">
            <v>21</v>
          </cell>
          <cell r="B121" t="str">
            <v>ANNEE</v>
          </cell>
          <cell r="C121">
            <v>0</v>
          </cell>
          <cell r="D121">
            <v>0</v>
          </cell>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row>
        <row r="122">
          <cell r="A122">
            <v>21</v>
          </cell>
          <cell r="B122" t="str">
            <v>CRD</v>
          </cell>
          <cell r="C122">
            <v>0</v>
          </cell>
          <cell r="D122" t="e">
            <v>#NUM!</v>
          </cell>
          <cell r="E122" t="e">
            <v>#NUM!</v>
          </cell>
          <cell r="F122" t="e">
            <v>#NUM!</v>
          </cell>
          <cell r="G122" t="e">
            <v>#NUM!</v>
          </cell>
          <cell r="H122" t="e">
            <v>#NUM!</v>
          </cell>
          <cell r="I122" t="e">
            <v>#NUM!</v>
          </cell>
          <cell r="J122" t="e">
            <v>#NUM!</v>
          </cell>
          <cell r="K122" t="e">
            <v>#NUM!</v>
          </cell>
          <cell r="L122" t="e">
            <v>#NUM!</v>
          </cell>
          <cell r="M122" t="e">
            <v>#NUM!</v>
          </cell>
          <cell r="N122" t="e">
            <v>#NUM!</v>
          </cell>
          <cell r="O122" t="e">
            <v>#NUM!</v>
          </cell>
          <cell r="P122" t="e">
            <v>#NUM!</v>
          </cell>
          <cell r="Q122" t="e">
            <v>#NUM!</v>
          </cell>
          <cell r="R122" t="e">
            <v>#NUM!</v>
          </cell>
          <cell r="S122" t="e">
            <v>#NUM!</v>
          </cell>
          <cell r="T122" t="e">
            <v>#NUM!</v>
          </cell>
          <cell r="U122" t="e">
            <v>#NUM!</v>
          </cell>
          <cell r="V122" t="e">
            <v>#NUM!</v>
          </cell>
          <cell r="W122" t="e">
            <v>#NUM!</v>
          </cell>
        </row>
        <row r="123">
          <cell r="A123">
            <v>21</v>
          </cell>
          <cell r="B123" t="str">
            <v>P</v>
          </cell>
          <cell r="C123" t="e">
            <v>#NUM!</v>
          </cell>
          <cell r="D123" t="e">
            <v>#NUM!</v>
          </cell>
          <cell r="E123" t="e">
            <v>#NUM!</v>
          </cell>
          <cell r="F123" t="e">
            <v>#NUM!</v>
          </cell>
          <cell r="G123" t="e">
            <v>#NUM!</v>
          </cell>
          <cell r="H123" t="e">
            <v>#NUM!</v>
          </cell>
          <cell r="I123" t="e">
            <v>#NUM!</v>
          </cell>
          <cell r="J123" t="e">
            <v>#NUM!</v>
          </cell>
          <cell r="K123" t="e">
            <v>#NUM!</v>
          </cell>
          <cell r="L123" t="e">
            <v>#NUM!</v>
          </cell>
          <cell r="M123" t="e">
            <v>#NUM!</v>
          </cell>
          <cell r="N123" t="e">
            <v>#NUM!</v>
          </cell>
          <cell r="O123" t="e">
            <v>#NUM!</v>
          </cell>
          <cell r="P123" t="e">
            <v>#NUM!</v>
          </cell>
          <cell r="Q123" t="e">
            <v>#NUM!</v>
          </cell>
          <cell r="R123" t="e">
            <v>#NUM!</v>
          </cell>
          <cell r="S123" t="e">
            <v>#NUM!</v>
          </cell>
          <cell r="T123" t="e">
            <v>#NUM!</v>
          </cell>
          <cell r="U123" t="e">
            <v>#NUM!</v>
          </cell>
          <cell r="V123" t="e">
            <v>#NUM!</v>
          </cell>
          <cell r="W123" t="e">
            <v>#NUM!</v>
          </cell>
        </row>
        <row r="124">
          <cell r="A124">
            <v>21</v>
          </cell>
          <cell r="B124" t="str">
            <v>I</v>
          </cell>
          <cell r="C124" t="e">
            <v>#N/A</v>
          </cell>
          <cell r="D124" t="e">
            <v>#NUM!</v>
          </cell>
          <cell r="E124" t="e">
            <v>#NUM!</v>
          </cell>
          <cell r="F124" t="e">
            <v>#NUM!</v>
          </cell>
          <cell r="G124" t="e">
            <v>#NUM!</v>
          </cell>
          <cell r="H124" t="e">
            <v>#NUM!</v>
          </cell>
          <cell r="I124" t="e">
            <v>#NUM!</v>
          </cell>
          <cell r="J124" t="e">
            <v>#NUM!</v>
          </cell>
          <cell r="K124" t="e">
            <v>#NUM!</v>
          </cell>
          <cell r="L124" t="e">
            <v>#NUM!</v>
          </cell>
          <cell r="M124" t="e">
            <v>#NUM!</v>
          </cell>
          <cell r="N124" t="e">
            <v>#NUM!</v>
          </cell>
          <cell r="O124" t="e">
            <v>#NUM!</v>
          </cell>
          <cell r="P124" t="e">
            <v>#NUM!</v>
          </cell>
          <cell r="Q124" t="e">
            <v>#NUM!</v>
          </cell>
          <cell r="R124" t="e">
            <v>#NUM!</v>
          </cell>
          <cell r="S124" t="e">
            <v>#NUM!</v>
          </cell>
          <cell r="T124" t="e">
            <v>#NUM!</v>
          </cell>
          <cell r="U124" t="e">
            <v>#NUM!</v>
          </cell>
          <cell r="V124" t="e">
            <v>#NUM!</v>
          </cell>
          <cell r="W124" t="e">
            <v>#NUM!</v>
          </cell>
        </row>
        <row r="125">
          <cell r="A125">
            <v>21</v>
          </cell>
          <cell r="B125" t="str">
            <v>VPM</v>
          </cell>
          <cell r="C125" t="e">
            <v>#NUM!</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row>
        <row r="126">
          <cell r="A126">
            <v>21</v>
          </cell>
          <cell r="B126" t="str">
            <v>VR</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row>
      </sheetData>
      <sheetData sheetId="10"/>
      <sheetData sheetId="11"/>
      <sheetData sheetId="12"/>
      <sheetData sheetId="13"/>
      <sheetData sheetId="14"/>
      <sheetData sheetId="15">
        <row r="3">
          <cell r="H3">
            <v>75374.73</v>
          </cell>
          <cell r="M3" t="e">
            <v>#DIV/0!</v>
          </cell>
          <cell r="AS3" t="e">
            <v>#DIV/0!</v>
          </cell>
          <cell r="AT3" t="e">
            <v>#DIV/0!</v>
          </cell>
          <cell r="AU3" t="e">
            <v>#DIV/0!</v>
          </cell>
          <cell r="AV3" t="e">
            <v>#DIV/0!</v>
          </cell>
          <cell r="AW3" t="e">
            <v>#DIV/0!</v>
          </cell>
          <cell r="AX3" t="e">
            <v>#DIV/0!</v>
          </cell>
          <cell r="AY3" t="e">
            <v>#DIV/0!</v>
          </cell>
          <cell r="AZ3" t="e">
            <v>#DIV/0!</v>
          </cell>
          <cell r="BA3" t="e">
            <v>#DIV/0!</v>
          </cell>
          <cell r="BB3" t="e">
            <v>#DIV/0!</v>
          </cell>
        </row>
        <row r="4">
          <cell r="M4" t="e">
            <v>#DIV/0!</v>
          </cell>
          <cell r="AS4" t="e">
            <v>#DIV/0!</v>
          </cell>
          <cell r="AT4" t="e">
            <v>#DIV/0!</v>
          </cell>
          <cell r="AU4" t="e">
            <v>#DIV/0!</v>
          </cell>
          <cell r="AV4" t="e">
            <v>#DIV/0!</v>
          </cell>
          <cell r="AW4" t="e">
            <v>#DIV/0!</v>
          </cell>
          <cell r="AX4" t="e">
            <v>#DIV/0!</v>
          </cell>
          <cell r="AY4" t="e">
            <v>#DIV/0!</v>
          </cell>
          <cell r="AZ4" t="e">
            <v>#DIV/0!</v>
          </cell>
          <cell r="BA4" t="e">
            <v>#DIV/0!</v>
          </cell>
          <cell r="BB4" t="e">
            <v>#DIV/0!</v>
          </cell>
        </row>
        <row r="5">
          <cell r="M5" t="e">
            <v>#DIV/0!</v>
          </cell>
          <cell r="AS5" t="e">
            <v>#DIV/0!</v>
          </cell>
          <cell r="AT5" t="e">
            <v>#DIV/0!</v>
          </cell>
          <cell r="AU5" t="e">
            <v>#DIV/0!</v>
          </cell>
          <cell r="AV5" t="e">
            <v>#DIV/0!</v>
          </cell>
          <cell r="AW5" t="e">
            <v>#DIV/0!</v>
          </cell>
          <cell r="AX5" t="e">
            <v>#DIV/0!</v>
          </cell>
          <cell r="AY5" t="e">
            <v>#DIV/0!</v>
          </cell>
          <cell r="AZ5" t="e">
            <v>#DIV/0!</v>
          </cell>
          <cell r="BA5" t="e">
            <v>#DIV/0!</v>
          </cell>
          <cell r="BB5" t="e">
            <v>#DIV/0!</v>
          </cell>
        </row>
        <row r="6">
          <cell r="M6" t="e">
            <v>#DIV/0!</v>
          </cell>
          <cell r="AS6" t="e">
            <v>#DIV/0!</v>
          </cell>
          <cell r="AT6" t="e">
            <v>#DIV/0!</v>
          </cell>
          <cell r="AU6" t="e">
            <v>#DIV/0!</v>
          </cell>
          <cell r="AV6" t="e">
            <v>#DIV/0!</v>
          </cell>
          <cell r="AW6" t="e">
            <v>#DIV/0!</v>
          </cell>
          <cell r="AX6" t="e">
            <v>#DIV/0!</v>
          </cell>
          <cell r="AY6" t="e">
            <v>#DIV/0!</v>
          </cell>
          <cell r="AZ6" t="e">
            <v>#DIV/0!</v>
          </cell>
          <cell r="BA6" t="e">
            <v>#DIV/0!</v>
          </cell>
          <cell r="BB6" t="e">
            <v>#DIV/0!</v>
          </cell>
        </row>
        <row r="7">
          <cell r="M7" t="e">
            <v>#DIV/0!</v>
          </cell>
          <cell r="AS7" t="e">
            <v>#DIV/0!</v>
          </cell>
          <cell r="AT7" t="e">
            <v>#DIV/0!</v>
          </cell>
          <cell r="AU7" t="e">
            <v>#DIV/0!</v>
          </cell>
          <cell r="AV7" t="e">
            <v>#DIV/0!</v>
          </cell>
          <cell r="AW7" t="e">
            <v>#DIV/0!</v>
          </cell>
          <cell r="AX7" t="e">
            <v>#DIV/0!</v>
          </cell>
          <cell r="AY7" t="e">
            <v>#DIV/0!</v>
          </cell>
          <cell r="AZ7" t="e">
            <v>#DIV/0!</v>
          </cell>
          <cell r="BA7" t="e">
            <v>#DIV/0!</v>
          </cell>
          <cell r="BB7" t="e">
            <v>#DIV/0!</v>
          </cell>
        </row>
        <row r="8">
          <cell r="M8" t="e">
            <v>#DIV/0!</v>
          </cell>
          <cell r="AS8" t="e">
            <v>#DIV/0!</v>
          </cell>
          <cell r="AT8" t="e">
            <v>#DIV/0!</v>
          </cell>
          <cell r="AU8" t="e">
            <v>#DIV/0!</v>
          </cell>
          <cell r="AV8" t="e">
            <v>#DIV/0!</v>
          </cell>
          <cell r="AW8" t="e">
            <v>#DIV/0!</v>
          </cell>
          <cell r="AX8" t="e">
            <v>#DIV/0!</v>
          </cell>
          <cell r="AY8" t="e">
            <v>#DIV/0!</v>
          </cell>
          <cell r="AZ8" t="e">
            <v>#DIV/0!</v>
          </cell>
          <cell r="BA8" t="e">
            <v>#DIV/0!</v>
          </cell>
          <cell r="BB8" t="e">
            <v>#DIV/0!</v>
          </cell>
        </row>
        <row r="9">
          <cell r="M9" t="e">
            <v>#DIV/0!</v>
          </cell>
          <cell r="AS9" t="e">
            <v>#DIV/0!</v>
          </cell>
          <cell r="AT9" t="e">
            <v>#DIV/0!</v>
          </cell>
          <cell r="AU9" t="e">
            <v>#DIV/0!</v>
          </cell>
          <cell r="AV9" t="e">
            <v>#DIV/0!</v>
          </cell>
          <cell r="AW9" t="e">
            <v>#DIV/0!</v>
          </cell>
          <cell r="AX9" t="e">
            <v>#DIV/0!</v>
          </cell>
          <cell r="AY9" t="e">
            <v>#DIV/0!</v>
          </cell>
          <cell r="AZ9" t="e">
            <v>#DIV/0!</v>
          </cell>
          <cell r="BA9" t="e">
            <v>#DIV/0!</v>
          </cell>
          <cell r="BB9" t="e">
            <v>#DIV/0!</v>
          </cell>
        </row>
        <row r="10">
          <cell r="M10" t="e">
            <v>#DIV/0!</v>
          </cell>
          <cell r="AS10" t="e">
            <v>#DIV/0!</v>
          </cell>
          <cell r="AT10" t="e">
            <v>#DIV/0!</v>
          </cell>
          <cell r="AU10" t="e">
            <v>#DIV/0!</v>
          </cell>
          <cell r="AV10" t="e">
            <v>#DIV/0!</v>
          </cell>
          <cell r="AW10" t="e">
            <v>#DIV/0!</v>
          </cell>
          <cell r="AX10" t="e">
            <v>#DIV/0!</v>
          </cell>
          <cell r="AY10" t="e">
            <v>#DIV/0!</v>
          </cell>
          <cell r="AZ10" t="e">
            <v>#DIV/0!</v>
          </cell>
          <cell r="BA10" t="e">
            <v>#DIV/0!</v>
          </cell>
          <cell r="BB10" t="e">
            <v>#DIV/0!</v>
          </cell>
        </row>
        <row r="11">
          <cell r="M11" t="e">
            <v>#DIV/0!</v>
          </cell>
          <cell r="AS11" t="e">
            <v>#DIV/0!</v>
          </cell>
          <cell r="AT11" t="e">
            <v>#DIV/0!</v>
          </cell>
          <cell r="AU11" t="e">
            <v>#DIV/0!</v>
          </cell>
          <cell r="AV11" t="e">
            <v>#DIV/0!</v>
          </cell>
          <cell r="AW11" t="e">
            <v>#DIV/0!</v>
          </cell>
          <cell r="AX11" t="e">
            <v>#DIV/0!</v>
          </cell>
          <cell r="AY11" t="e">
            <v>#DIV/0!</v>
          </cell>
          <cell r="AZ11" t="e">
            <v>#DIV/0!</v>
          </cell>
          <cell r="BA11" t="e">
            <v>#DIV/0!</v>
          </cell>
          <cell r="BB11" t="e">
            <v>#DIV/0!</v>
          </cell>
        </row>
        <row r="12">
          <cell r="M12" t="e">
            <v>#DIV/0!</v>
          </cell>
          <cell r="AS12" t="e">
            <v>#DIV/0!</v>
          </cell>
          <cell r="AT12" t="e">
            <v>#DIV/0!</v>
          </cell>
          <cell r="AU12" t="e">
            <v>#DIV/0!</v>
          </cell>
          <cell r="AV12" t="e">
            <v>#DIV/0!</v>
          </cell>
          <cell r="AW12" t="e">
            <v>#DIV/0!</v>
          </cell>
          <cell r="AX12" t="e">
            <v>#DIV/0!</v>
          </cell>
          <cell r="AY12" t="e">
            <v>#DIV/0!</v>
          </cell>
          <cell r="AZ12" t="e">
            <v>#DIV/0!</v>
          </cell>
          <cell r="BA12" t="e">
            <v>#DIV/0!</v>
          </cell>
          <cell r="BB12" t="e">
            <v>#DIV/0!</v>
          </cell>
        </row>
        <row r="13">
          <cell r="M13" t="e">
            <v>#DIV/0!</v>
          </cell>
          <cell r="AS13" t="e">
            <v>#DIV/0!</v>
          </cell>
          <cell r="AT13" t="e">
            <v>#DIV/0!</v>
          </cell>
          <cell r="AU13" t="e">
            <v>#DIV/0!</v>
          </cell>
          <cell r="AV13" t="e">
            <v>#DIV/0!</v>
          </cell>
          <cell r="AW13" t="e">
            <v>#DIV/0!</v>
          </cell>
          <cell r="AX13" t="e">
            <v>#DIV/0!</v>
          </cell>
          <cell r="AY13" t="e">
            <v>#DIV/0!</v>
          </cell>
          <cell r="AZ13" t="e">
            <v>#DIV/0!</v>
          </cell>
          <cell r="BA13" t="e">
            <v>#DIV/0!</v>
          </cell>
          <cell r="BB13" t="e">
            <v>#DIV/0!</v>
          </cell>
        </row>
        <row r="14">
          <cell r="M14" t="e">
            <v>#DIV/0!</v>
          </cell>
          <cell r="AS14" t="e">
            <v>#DIV/0!</v>
          </cell>
          <cell r="AT14" t="e">
            <v>#DIV/0!</v>
          </cell>
          <cell r="AU14" t="e">
            <v>#DIV/0!</v>
          </cell>
          <cell r="AV14" t="e">
            <v>#DIV/0!</v>
          </cell>
          <cell r="AW14" t="e">
            <v>#DIV/0!</v>
          </cell>
          <cell r="AX14" t="e">
            <v>#DIV/0!</v>
          </cell>
          <cell r="AY14" t="e">
            <v>#DIV/0!</v>
          </cell>
          <cell r="AZ14" t="e">
            <v>#DIV/0!</v>
          </cell>
          <cell r="BA14" t="e">
            <v>#DIV/0!</v>
          </cell>
          <cell r="BB14" t="e">
            <v>#DIV/0!</v>
          </cell>
        </row>
        <row r="15">
          <cell r="M15" t="e">
            <v>#DIV/0!</v>
          </cell>
          <cell r="AS15" t="e">
            <v>#DIV/0!</v>
          </cell>
          <cell r="AT15" t="e">
            <v>#DIV/0!</v>
          </cell>
          <cell r="AU15" t="e">
            <v>#DIV/0!</v>
          </cell>
          <cell r="AV15" t="e">
            <v>#DIV/0!</v>
          </cell>
          <cell r="AW15" t="e">
            <v>#DIV/0!</v>
          </cell>
          <cell r="AX15" t="e">
            <v>#DIV/0!</v>
          </cell>
          <cell r="AY15" t="e">
            <v>#DIV/0!</v>
          </cell>
          <cell r="AZ15" t="e">
            <v>#DIV/0!</v>
          </cell>
          <cell r="BA15" t="e">
            <v>#DIV/0!</v>
          </cell>
          <cell r="BB15" t="e">
            <v>#DIV/0!</v>
          </cell>
        </row>
        <row r="16">
          <cell r="M16" t="e">
            <v>#DIV/0!</v>
          </cell>
          <cell r="AS16" t="e">
            <v>#DIV/0!</v>
          </cell>
          <cell r="AT16" t="e">
            <v>#DIV/0!</v>
          </cell>
          <cell r="AU16" t="e">
            <v>#DIV/0!</v>
          </cell>
          <cell r="AV16" t="e">
            <v>#DIV/0!</v>
          </cell>
          <cell r="AW16" t="e">
            <v>#DIV/0!</v>
          </cell>
          <cell r="AX16" t="e">
            <v>#DIV/0!</v>
          </cell>
          <cell r="AY16" t="e">
            <v>#DIV/0!</v>
          </cell>
          <cell r="AZ16" t="e">
            <v>#DIV/0!</v>
          </cell>
          <cell r="BA16" t="e">
            <v>#DIV/0!</v>
          </cell>
          <cell r="BB16" t="e">
            <v>#DIV/0!</v>
          </cell>
        </row>
        <row r="17">
          <cell r="M17" t="e">
            <v>#DIV/0!</v>
          </cell>
          <cell r="AS17" t="e">
            <v>#DIV/0!</v>
          </cell>
          <cell r="AT17" t="e">
            <v>#DIV/0!</v>
          </cell>
          <cell r="AU17" t="e">
            <v>#DIV/0!</v>
          </cell>
          <cell r="AV17" t="e">
            <v>#DIV/0!</v>
          </cell>
          <cell r="AW17" t="e">
            <v>#DIV/0!</v>
          </cell>
          <cell r="AX17" t="e">
            <v>#DIV/0!</v>
          </cell>
          <cell r="AY17" t="e">
            <v>#DIV/0!</v>
          </cell>
          <cell r="AZ17" t="e">
            <v>#DIV/0!</v>
          </cell>
          <cell r="BA17" t="e">
            <v>#DIV/0!</v>
          </cell>
          <cell r="BB17" t="e">
            <v>#DIV/0!</v>
          </cell>
        </row>
        <row r="18">
          <cell r="M18" t="e">
            <v>#DIV/0!</v>
          </cell>
          <cell r="AS18" t="e">
            <v>#DIV/0!</v>
          </cell>
          <cell r="AT18" t="e">
            <v>#DIV/0!</v>
          </cell>
          <cell r="AU18" t="e">
            <v>#DIV/0!</v>
          </cell>
          <cell r="AV18" t="e">
            <v>#DIV/0!</v>
          </cell>
          <cell r="AW18" t="e">
            <v>#DIV/0!</v>
          </cell>
          <cell r="AX18" t="e">
            <v>#DIV/0!</v>
          </cell>
          <cell r="AY18" t="e">
            <v>#DIV/0!</v>
          </cell>
          <cell r="AZ18" t="e">
            <v>#DIV/0!</v>
          </cell>
          <cell r="BA18" t="e">
            <v>#DIV/0!</v>
          </cell>
          <cell r="BB18" t="e">
            <v>#DIV/0!</v>
          </cell>
        </row>
        <row r="19">
          <cell r="M19" t="e">
            <v>#DIV/0!</v>
          </cell>
          <cell r="AS19" t="e">
            <v>#DIV/0!</v>
          </cell>
          <cell r="AT19" t="e">
            <v>#DIV/0!</v>
          </cell>
          <cell r="AU19" t="e">
            <v>#DIV/0!</v>
          </cell>
          <cell r="AV19" t="e">
            <v>#DIV/0!</v>
          </cell>
          <cell r="AW19" t="e">
            <v>#DIV/0!</v>
          </cell>
          <cell r="AX19" t="e">
            <v>#DIV/0!</v>
          </cell>
          <cell r="AY19" t="e">
            <v>#DIV/0!</v>
          </cell>
          <cell r="AZ19" t="e">
            <v>#DIV/0!</v>
          </cell>
          <cell r="BA19" t="e">
            <v>#DIV/0!</v>
          </cell>
          <cell r="BB19" t="e">
            <v>#DIV/0!</v>
          </cell>
        </row>
        <row r="20">
          <cell r="M20" t="e">
            <v>#DIV/0!</v>
          </cell>
          <cell r="AS20" t="e">
            <v>#DIV/0!</v>
          </cell>
          <cell r="AT20" t="e">
            <v>#DIV/0!</v>
          </cell>
          <cell r="AU20" t="e">
            <v>#DIV/0!</v>
          </cell>
          <cell r="AV20" t="e">
            <v>#DIV/0!</v>
          </cell>
          <cell r="AW20" t="e">
            <v>#DIV/0!</v>
          </cell>
          <cell r="AX20" t="e">
            <v>#DIV/0!</v>
          </cell>
          <cell r="AY20" t="e">
            <v>#DIV/0!</v>
          </cell>
          <cell r="AZ20" t="e">
            <v>#DIV/0!</v>
          </cell>
          <cell r="BA20" t="e">
            <v>#DIV/0!</v>
          </cell>
          <cell r="BB20" t="e">
            <v>#DIV/0!</v>
          </cell>
        </row>
        <row r="21">
          <cell r="M21" t="e">
            <v>#DIV/0!</v>
          </cell>
          <cell r="AS21" t="e">
            <v>#DIV/0!</v>
          </cell>
          <cell r="AT21" t="e">
            <v>#DIV/0!</v>
          </cell>
          <cell r="AU21" t="e">
            <v>#DIV/0!</v>
          </cell>
          <cell r="AV21" t="e">
            <v>#DIV/0!</v>
          </cell>
          <cell r="AW21" t="e">
            <v>#DIV/0!</v>
          </cell>
          <cell r="AX21" t="e">
            <v>#DIV/0!</v>
          </cell>
          <cell r="AY21" t="e">
            <v>#DIV/0!</v>
          </cell>
          <cell r="AZ21" t="e">
            <v>#DIV/0!</v>
          </cell>
          <cell r="BA21" t="e">
            <v>#DIV/0!</v>
          </cell>
          <cell r="BB21" t="e">
            <v>#DIV/0!</v>
          </cell>
        </row>
        <row r="22">
          <cell r="M22" t="e">
            <v>#DIV/0!</v>
          </cell>
          <cell r="AS22" t="e">
            <v>#DIV/0!</v>
          </cell>
          <cell r="AT22" t="e">
            <v>#DIV/0!</v>
          </cell>
          <cell r="AU22" t="e">
            <v>#DIV/0!</v>
          </cell>
          <cell r="AV22" t="e">
            <v>#DIV/0!</v>
          </cell>
          <cell r="AW22" t="e">
            <v>#DIV/0!</v>
          </cell>
          <cell r="AX22" t="e">
            <v>#DIV/0!</v>
          </cell>
          <cell r="AY22" t="e">
            <v>#DIV/0!</v>
          </cell>
          <cell r="AZ22" t="e">
            <v>#DIV/0!</v>
          </cell>
          <cell r="BA22" t="e">
            <v>#DIV/0!</v>
          </cell>
          <cell r="BB22" t="e">
            <v>#DIV/0!</v>
          </cell>
        </row>
        <row r="23">
          <cell r="H23">
            <v>0</v>
          </cell>
          <cell r="M23" t="e">
            <v>#DIV/0!</v>
          </cell>
          <cell r="AS23" t="e">
            <v>#DIV/0!</v>
          </cell>
          <cell r="AT23" t="e">
            <v>#DIV/0!</v>
          </cell>
          <cell r="AU23" t="e">
            <v>#DIV/0!</v>
          </cell>
          <cell r="AV23" t="e">
            <v>#DIV/0!</v>
          </cell>
          <cell r="AW23" t="e">
            <v>#DIV/0!</v>
          </cell>
          <cell r="AX23" t="e">
            <v>#DIV/0!</v>
          </cell>
          <cell r="AY23" t="e">
            <v>#DIV/0!</v>
          </cell>
          <cell r="AZ23" t="e">
            <v>#DIV/0!</v>
          </cell>
          <cell r="BA23" t="e">
            <v>#DIV/0!</v>
          </cell>
          <cell r="BB23" t="e">
            <v>#DIV/0!</v>
          </cell>
        </row>
        <row r="24">
          <cell r="H24">
            <v>0</v>
          </cell>
          <cell r="M24" t="e">
            <v>#DIV/0!</v>
          </cell>
          <cell r="AS24" t="e">
            <v>#DIV/0!</v>
          </cell>
          <cell r="AT24" t="e">
            <v>#DIV/0!</v>
          </cell>
          <cell r="AU24" t="e">
            <v>#DIV/0!</v>
          </cell>
          <cell r="AV24" t="e">
            <v>#DIV/0!</v>
          </cell>
          <cell r="AW24" t="e">
            <v>#DIV/0!</v>
          </cell>
          <cell r="AX24" t="e">
            <v>#DIV/0!</v>
          </cell>
          <cell r="AY24" t="e">
            <v>#DIV/0!</v>
          </cell>
          <cell r="AZ24" t="e">
            <v>#DIV/0!</v>
          </cell>
          <cell r="BA24" t="e">
            <v>#DIV/0!</v>
          </cell>
          <cell r="BB24" t="e">
            <v>#DIV/0!</v>
          </cell>
        </row>
        <row r="25">
          <cell r="H25">
            <v>0</v>
          </cell>
          <cell r="M25" t="e">
            <v>#DIV/0!</v>
          </cell>
          <cell r="AS25" t="e">
            <v>#DIV/0!</v>
          </cell>
          <cell r="AT25" t="e">
            <v>#DIV/0!</v>
          </cell>
          <cell r="AU25" t="e">
            <v>#DIV/0!</v>
          </cell>
          <cell r="AV25" t="e">
            <v>#DIV/0!</v>
          </cell>
          <cell r="AW25" t="e">
            <v>#DIV/0!</v>
          </cell>
          <cell r="AX25" t="e">
            <v>#DIV/0!</v>
          </cell>
          <cell r="AY25" t="e">
            <v>#DIV/0!</v>
          </cell>
          <cell r="AZ25" t="e">
            <v>#DIV/0!</v>
          </cell>
          <cell r="BA25" t="e">
            <v>#DIV/0!</v>
          </cell>
          <cell r="BB25" t="e">
            <v>#DIV/0!</v>
          </cell>
        </row>
        <row r="26">
          <cell r="H26">
            <v>0</v>
          </cell>
          <cell r="M26" t="e">
            <v>#DIV/0!</v>
          </cell>
          <cell r="AS26" t="e">
            <v>#DIV/0!</v>
          </cell>
          <cell r="AT26" t="e">
            <v>#DIV/0!</v>
          </cell>
          <cell r="AU26" t="e">
            <v>#DIV/0!</v>
          </cell>
          <cell r="AV26" t="e">
            <v>#DIV/0!</v>
          </cell>
          <cell r="AW26" t="e">
            <v>#DIV/0!</v>
          </cell>
          <cell r="AX26" t="e">
            <v>#DIV/0!</v>
          </cell>
          <cell r="AY26" t="e">
            <v>#DIV/0!</v>
          </cell>
          <cell r="AZ26" t="e">
            <v>#DIV/0!</v>
          </cell>
          <cell r="BA26" t="e">
            <v>#DIV/0!</v>
          </cell>
          <cell r="BB26" t="e">
            <v>#DIV/0!</v>
          </cell>
        </row>
        <row r="27">
          <cell r="H27">
            <v>0</v>
          </cell>
          <cell r="M27" t="e">
            <v>#DIV/0!</v>
          </cell>
          <cell r="AS27" t="e">
            <v>#DIV/0!</v>
          </cell>
          <cell r="AT27" t="e">
            <v>#DIV/0!</v>
          </cell>
          <cell r="AU27" t="e">
            <v>#DIV/0!</v>
          </cell>
          <cell r="AV27" t="e">
            <v>#DIV/0!</v>
          </cell>
          <cell r="AW27" t="e">
            <v>#DIV/0!</v>
          </cell>
          <cell r="AX27" t="e">
            <v>#DIV/0!</v>
          </cell>
          <cell r="AY27" t="e">
            <v>#DIV/0!</v>
          </cell>
          <cell r="AZ27" t="e">
            <v>#DIV/0!</v>
          </cell>
          <cell r="BA27" t="e">
            <v>#DIV/0!</v>
          </cell>
          <cell r="BB27" t="e">
            <v>#DIV/0!</v>
          </cell>
        </row>
        <row r="28">
          <cell r="H28">
            <v>0</v>
          </cell>
          <cell r="M28" t="e">
            <v>#DIV/0!</v>
          </cell>
          <cell r="AS28" t="e">
            <v>#DIV/0!</v>
          </cell>
          <cell r="AT28" t="e">
            <v>#DIV/0!</v>
          </cell>
          <cell r="AU28" t="e">
            <v>#DIV/0!</v>
          </cell>
          <cell r="AV28" t="e">
            <v>#DIV/0!</v>
          </cell>
          <cell r="AW28" t="e">
            <v>#DIV/0!</v>
          </cell>
          <cell r="AX28" t="e">
            <v>#DIV/0!</v>
          </cell>
          <cell r="AY28" t="e">
            <v>#DIV/0!</v>
          </cell>
          <cell r="AZ28" t="e">
            <v>#DIV/0!</v>
          </cell>
          <cell r="BA28" t="e">
            <v>#DIV/0!</v>
          </cell>
          <cell r="BB28" t="e">
            <v>#DIV/0!</v>
          </cell>
        </row>
        <row r="29">
          <cell r="M29" t="e">
            <v>#DIV/0!</v>
          </cell>
          <cell r="AS29" t="e">
            <v>#DIV/0!</v>
          </cell>
          <cell r="AT29" t="e">
            <v>#DIV/0!</v>
          </cell>
          <cell r="AU29" t="e">
            <v>#DIV/0!</v>
          </cell>
          <cell r="AV29" t="e">
            <v>#DIV/0!</v>
          </cell>
          <cell r="AW29" t="e">
            <v>#DIV/0!</v>
          </cell>
          <cell r="AX29" t="e">
            <v>#DIV/0!</v>
          </cell>
          <cell r="AY29" t="e">
            <v>#DIV/0!</v>
          </cell>
          <cell r="AZ29" t="e">
            <v>#DIV/0!</v>
          </cell>
          <cell r="BA29" t="e">
            <v>#DIV/0!</v>
          </cell>
          <cell r="BB29" t="e">
            <v>#DIV/0!</v>
          </cell>
        </row>
        <row r="30">
          <cell r="M30" t="e">
            <v>#DIV/0!</v>
          </cell>
          <cell r="AS30" t="e">
            <v>#DIV/0!</v>
          </cell>
          <cell r="AT30" t="e">
            <v>#DIV/0!</v>
          </cell>
          <cell r="AU30" t="e">
            <v>#DIV/0!</v>
          </cell>
          <cell r="AV30" t="e">
            <v>#DIV/0!</v>
          </cell>
          <cell r="AW30" t="e">
            <v>#DIV/0!</v>
          </cell>
          <cell r="AX30" t="e">
            <v>#DIV/0!</v>
          </cell>
          <cell r="AY30" t="e">
            <v>#DIV/0!</v>
          </cell>
          <cell r="AZ30" t="e">
            <v>#DIV/0!</v>
          </cell>
          <cell r="BA30" t="e">
            <v>#DIV/0!</v>
          </cell>
          <cell r="BB30" t="e">
            <v>#DIV/0!</v>
          </cell>
        </row>
        <row r="31">
          <cell r="M31" t="e">
            <v>#DIV/0!</v>
          </cell>
          <cell r="AS31" t="e">
            <v>#DIV/0!</v>
          </cell>
          <cell r="AT31" t="e">
            <v>#DIV/0!</v>
          </cell>
          <cell r="AU31" t="e">
            <v>#DIV/0!</v>
          </cell>
          <cell r="AV31" t="e">
            <v>#DIV/0!</v>
          </cell>
          <cell r="AW31" t="e">
            <v>#DIV/0!</v>
          </cell>
          <cell r="AX31" t="e">
            <v>#DIV/0!</v>
          </cell>
          <cell r="AY31" t="e">
            <v>#DIV/0!</v>
          </cell>
          <cell r="AZ31" t="e">
            <v>#DIV/0!</v>
          </cell>
          <cell r="BA31" t="e">
            <v>#DIV/0!</v>
          </cell>
          <cell r="BB31" t="e">
            <v>#DIV/0!</v>
          </cell>
        </row>
        <row r="32">
          <cell r="H32">
            <v>0</v>
          </cell>
          <cell r="M32" t="e">
            <v>#DIV/0!</v>
          </cell>
          <cell r="AS32" t="e">
            <v>#DIV/0!</v>
          </cell>
          <cell r="AT32" t="e">
            <v>#DIV/0!</v>
          </cell>
          <cell r="AU32" t="e">
            <v>#DIV/0!</v>
          </cell>
          <cell r="AV32" t="e">
            <v>#DIV/0!</v>
          </cell>
          <cell r="AW32" t="e">
            <v>#DIV/0!</v>
          </cell>
          <cell r="AX32" t="e">
            <v>#DIV/0!</v>
          </cell>
          <cell r="AY32" t="e">
            <v>#DIV/0!</v>
          </cell>
          <cell r="AZ32" t="e">
            <v>#DIV/0!</v>
          </cell>
          <cell r="BA32" t="e">
            <v>#DIV/0!</v>
          </cell>
          <cell r="BB32" t="e">
            <v>#DIV/0!</v>
          </cell>
        </row>
        <row r="33">
          <cell r="M33" t="e">
            <v>#DIV/0!</v>
          </cell>
          <cell r="AS33" t="e">
            <v>#DIV/0!</v>
          </cell>
          <cell r="AT33" t="e">
            <v>#DIV/0!</v>
          </cell>
          <cell r="AU33" t="e">
            <v>#DIV/0!</v>
          </cell>
          <cell r="AV33" t="e">
            <v>#DIV/0!</v>
          </cell>
          <cell r="AW33" t="e">
            <v>#DIV/0!</v>
          </cell>
          <cell r="AX33" t="e">
            <v>#DIV/0!</v>
          </cell>
          <cell r="AY33" t="e">
            <v>#DIV/0!</v>
          </cell>
          <cell r="AZ33" t="e">
            <v>#DIV/0!</v>
          </cell>
          <cell r="BA33" t="e">
            <v>#DIV/0!</v>
          </cell>
          <cell r="BB33" t="e">
            <v>#DIV/0!</v>
          </cell>
        </row>
        <row r="34">
          <cell r="M34" t="e">
            <v>#DIV/0!</v>
          </cell>
          <cell r="AS34" t="e">
            <v>#DIV/0!</v>
          </cell>
          <cell r="AT34" t="e">
            <v>#DIV/0!</v>
          </cell>
          <cell r="AU34" t="e">
            <v>#DIV/0!</v>
          </cell>
          <cell r="AV34" t="e">
            <v>#DIV/0!</v>
          </cell>
          <cell r="AW34" t="e">
            <v>#DIV/0!</v>
          </cell>
          <cell r="AX34" t="e">
            <v>#DIV/0!</v>
          </cell>
          <cell r="AY34" t="e">
            <v>#DIV/0!</v>
          </cell>
          <cell r="AZ34" t="e">
            <v>#DIV/0!</v>
          </cell>
          <cell r="BA34" t="e">
            <v>#DIV/0!</v>
          </cell>
          <cell r="BB34" t="e">
            <v>#DIV/0!</v>
          </cell>
        </row>
        <row r="35">
          <cell r="M35" t="e">
            <v>#DIV/0!</v>
          </cell>
          <cell r="AS35" t="e">
            <v>#DIV/0!</v>
          </cell>
          <cell r="AT35" t="e">
            <v>#DIV/0!</v>
          </cell>
          <cell r="AU35" t="e">
            <v>#DIV/0!</v>
          </cell>
          <cell r="AV35" t="e">
            <v>#DIV/0!</v>
          </cell>
          <cell r="AW35" t="e">
            <v>#DIV/0!</v>
          </cell>
          <cell r="AX35" t="e">
            <v>#DIV/0!</v>
          </cell>
          <cell r="AY35" t="e">
            <v>#DIV/0!</v>
          </cell>
          <cell r="AZ35" t="e">
            <v>#DIV/0!</v>
          </cell>
          <cell r="BA35" t="e">
            <v>#DIV/0!</v>
          </cell>
          <cell r="BB35" t="e">
            <v>#DIV/0!</v>
          </cell>
        </row>
        <row r="36">
          <cell r="M36" t="e">
            <v>#DIV/0!</v>
          </cell>
          <cell r="AS36" t="e">
            <v>#DIV/0!</v>
          </cell>
          <cell r="AT36" t="e">
            <v>#DIV/0!</v>
          </cell>
          <cell r="AU36" t="e">
            <v>#DIV/0!</v>
          </cell>
          <cell r="AV36" t="e">
            <v>#DIV/0!</v>
          </cell>
          <cell r="AW36" t="e">
            <v>#DIV/0!</v>
          </cell>
          <cell r="AX36" t="e">
            <v>#DIV/0!</v>
          </cell>
          <cell r="AY36" t="e">
            <v>#DIV/0!</v>
          </cell>
          <cell r="AZ36" t="e">
            <v>#DIV/0!</v>
          </cell>
          <cell r="BA36" t="e">
            <v>#DIV/0!</v>
          </cell>
          <cell r="BB36" t="e">
            <v>#DIV/0!</v>
          </cell>
        </row>
        <row r="37">
          <cell r="M37" t="e">
            <v>#DIV/0!</v>
          </cell>
          <cell r="AS37" t="e">
            <v>#DIV/0!</v>
          </cell>
          <cell r="AT37" t="e">
            <v>#DIV/0!</v>
          </cell>
          <cell r="AU37" t="e">
            <v>#DIV/0!</v>
          </cell>
          <cell r="AV37" t="e">
            <v>#DIV/0!</v>
          </cell>
          <cell r="AW37" t="e">
            <v>#DIV/0!</v>
          </cell>
          <cell r="AX37" t="e">
            <v>#DIV/0!</v>
          </cell>
          <cell r="AY37" t="e">
            <v>#DIV/0!</v>
          </cell>
          <cell r="AZ37" t="e">
            <v>#DIV/0!</v>
          </cell>
          <cell r="BA37" t="e">
            <v>#DIV/0!</v>
          </cell>
          <cell r="BB37" t="e">
            <v>#DIV/0!</v>
          </cell>
        </row>
        <row r="38">
          <cell r="M38" t="e">
            <v>#DIV/0!</v>
          </cell>
          <cell r="AS38" t="e">
            <v>#DIV/0!</v>
          </cell>
          <cell r="AT38" t="e">
            <v>#DIV/0!</v>
          </cell>
          <cell r="AU38" t="e">
            <v>#DIV/0!</v>
          </cell>
          <cell r="AV38" t="e">
            <v>#DIV/0!</v>
          </cell>
          <cell r="AW38" t="e">
            <v>#DIV/0!</v>
          </cell>
          <cell r="AX38" t="e">
            <v>#DIV/0!</v>
          </cell>
          <cell r="AY38" t="e">
            <v>#DIV/0!</v>
          </cell>
          <cell r="AZ38" t="e">
            <v>#DIV/0!</v>
          </cell>
          <cell r="BA38" t="e">
            <v>#DIV/0!</v>
          </cell>
          <cell r="BB38" t="e">
            <v>#DIV/0!</v>
          </cell>
        </row>
        <row r="39">
          <cell r="M39" t="e">
            <v>#DIV/0!</v>
          </cell>
          <cell r="AS39" t="e">
            <v>#DIV/0!</v>
          </cell>
          <cell r="AT39" t="e">
            <v>#DIV/0!</v>
          </cell>
          <cell r="AU39" t="e">
            <v>#DIV/0!</v>
          </cell>
          <cell r="AV39" t="e">
            <v>#DIV/0!</v>
          </cell>
          <cell r="AW39" t="e">
            <v>#DIV/0!</v>
          </cell>
          <cell r="AX39" t="e">
            <v>#DIV/0!</v>
          </cell>
          <cell r="AY39" t="e">
            <v>#DIV/0!</v>
          </cell>
          <cell r="AZ39" t="e">
            <v>#DIV/0!</v>
          </cell>
          <cell r="BA39" t="e">
            <v>#DIV/0!</v>
          </cell>
          <cell r="BB39" t="e">
            <v>#DIV/0!</v>
          </cell>
        </row>
        <row r="40">
          <cell r="M40" t="e">
            <v>#DIV/0!</v>
          </cell>
          <cell r="AS40" t="e">
            <v>#DIV/0!</v>
          </cell>
          <cell r="AT40" t="e">
            <v>#DIV/0!</v>
          </cell>
          <cell r="AU40" t="e">
            <v>#DIV/0!</v>
          </cell>
          <cell r="AV40" t="e">
            <v>#DIV/0!</v>
          </cell>
          <cell r="AW40" t="e">
            <v>#DIV/0!</v>
          </cell>
          <cell r="AX40" t="e">
            <v>#DIV/0!</v>
          </cell>
          <cell r="AY40" t="e">
            <v>#DIV/0!</v>
          </cell>
          <cell r="AZ40" t="e">
            <v>#DIV/0!</v>
          </cell>
          <cell r="BA40" t="e">
            <v>#DIV/0!</v>
          </cell>
          <cell r="BB40" t="e">
            <v>#DIV/0!</v>
          </cell>
        </row>
        <row r="41">
          <cell r="M41" t="e">
            <v>#DIV/0!</v>
          </cell>
          <cell r="AS41" t="e">
            <v>#DIV/0!</v>
          </cell>
          <cell r="AT41" t="e">
            <v>#DIV/0!</v>
          </cell>
          <cell r="AU41" t="e">
            <v>#DIV/0!</v>
          </cell>
          <cell r="AV41" t="e">
            <v>#DIV/0!</v>
          </cell>
          <cell r="AW41" t="e">
            <v>#DIV/0!</v>
          </cell>
          <cell r="AX41" t="e">
            <v>#DIV/0!</v>
          </cell>
          <cell r="AY41" t="e">
            <v>#DIV/0!</v>
          </cell>
          <cell r="AZ41" t="e">
            <v>#DIV/0!</v>
          </cell>
          <cell r="BA41" t="e">
            <v>#DIV/0!</v>
          </cell>
          <cell r="BB41" t="e">
            <v>#DIV/0!</v>
          </cell>
        </row>
        <row r="42">
          <cell r="M42" t="e">
            <v>#DIV/0!</v>
          </cell>
          <cell r="AS42" t="e">
            <v>#DIV/0!</v>
          </cell>
          <cell r="AT42" t="e">
            <v>#DIV/0!</v>
          </cell>
          <cell r="AU42" t="e">
            <v>#DIV/0!</v>
          </cell>
          <cell r="AV42" t="e">
            <v>#DIV/0!</v>
          </cell>
          <cell r="AW42" t="e">
            <v>#DIV/0!</v>
          </cell>
          <cell r="AX42" t="e">
            <v>#DIV/0!</v>
          </cell>
          <cell r="AY42" t="e">
            <v>#DIV/0!</v>
          </cell>
          <cell r="AZ42" t="e">
            <v>#DIV/0!</v>
          </cell>
          <cell r="BA42" t="e">
            <v>#DIV/0!</v>
          </cell>
          <cell r="BB42" t="e">
            <v>#DIV/0!</v>
          </cell>
        </row>
        <row r="43">
          <cell r="M43" t="e">
            <v>#DIV/0!</v>
          </cell>
          <cell r="AS43" t="e">
            <v>#DIV/0!</v>
          </cell>
          <cell r="AT43" t="e">
            <v>#DIV/0!</v>
          </cell>
          <cell r="AU43" t="e">
            <v>#DIV/0!</v>
          </cell>
          <cell r="AV43" t="e">
            <v>#DIV/0!</v>
          </cell>
          <cell r="AW43" t="e">
            <v>#DIV/0!</v>
          </cell>
          <cell r="AX43" t="e">
            <v>#DIV/0!</v>
          </cell>
          <cell r="AY43" t="e">
            <v>#DIV/0!</v>
          </cell>
          <cell r="AZ43" t="e">
            <v>#DIV/0!</v>
          </cell>
          <cell r="BA43" t="e">
            <v>#DIV/0!</v>
          </cell>
          <cell r="BB43" t="e">
            <v>#DIV/0!</v>
          </cell>
        </row>
        <row r="44">
          <cell r="M44" t="e">
            <v>#DIV/0!</v>
          </cell>
          <cell r="AS44" t="e">
            <v>#DIV/0!</v>
          </cell>
          <cell r="AT44" t="e">
            <v>#DIV/0!</v>
          </cell>
          <cell r="AU44" t="e">
            <v>#DIV/0!</v>
          </cell>
          <cell r="AV44" t="e">
            <v>#DIV/0!</v>
          </cell>
          <cell r="AW44" t="e">
            <v>#DIV/0!</v>
          </cell>
          <cell r="AX44" t="e">
            <v>#DIV/0!</v>
          </cell>
          <cell r="AY44" t="e">
            <v>#DIV/0!</v>
          </cell>
          <cell r="AZ44" t="e">
            <v>#DIV/0!</v>
          </cell>
          <cell r="BA44" t="e">
            <v>#DIV/0!</v>
          </cell>
          <cell r="BB44" t="e">
            <v>#DIV/0!</v>
          </cell>
        </row>
        <row r="45">
          <cell r="M45" t="e">
            <v>#DIV/0!</v>
          </cell>
          <cell r="AS45" t="e">
            <v>#DIV/0!</v>
          </cell>
          <cell r="AT45" t="e">
            <v>#DIV/0!</v>
          </cell>
          <cell r="AU45" t="e">
            <v>#DIV/0!</v>
          </cell>
          <cell r="AV45" t="e">
            <v>#DIV/0!</v>
          </cell>
          <cell r="AW45" t="e">
            <v>#DIV/0!</v>
          </cell>
          <cell r="AX45" t="e">
            <v>#DIV/0!</v>
          </cell>
          <cell r="AY45" t="e">
            <v>#DIV/0!</v>
          </cell>
          <cell r="AZ45" t="e">
            <v>#DIV/0!</v>
          </cell>
          <cell r="BA45" t="e">
            <v>#DIV/0!</v>
          </cell>
          <cell r="BB45" t="e">
            <v>#DIV/0!</v>
          </cell>
        </row>
        <row r="46">
          <cell r="M46" t="e">
            <v>#DIV/0!</v>
          </cell>
          <cell r="AS46" t="e">
            <v>#DIV/0!</v>
          </cell>
          <cell r="AT46" t="e">
            <v>#DIV/0!</v>
          </cell>
          <cell r="AU46" t="e">
            <v>#DIV/0!</v>
          </cell>
          <cell r="AV46" t="e">
            <v>#DIV/0!</v>
          </cell>
          <cell r="AW46" t="e">
            <v>#DIV/0!</v>
          </cell>
          <cell r="AX46" t="e">
            <v>#DIV/0!</v>
          </cell>
          <cell r="AY46" t="e">
            <v>#DIV/0!</v>
          </cell>
          <cell r="AZ46" t="e">
            <v>#DIV/0!</v>
          </cell>
          <cell r="BA46" t="e">
            <v>#DIV/0!</v>
          </cell>
          <cell r="BB46" t="e">
            <v>#DIV/0!</v>
          </cell>
        </row>
        <row r="47">
          <cell r="M47" t="e">
            <v>#DIV/0!</v>
          </cell>
          <cell r="AS47" t="e">
            <v>#DIV/0!</v>
          </cell>
          <cell r="AT47" t="e">
            <v>#DIV/0!</v>
          </cell>
          <cell r="AU47" t="e">
            <v>#DIV/0!</v>
          </cell>
          <cell r="AV47" t="e">
            <v>#DIV/0!</v>
          </cell>
          <cell r="AW47" t="e">
            <v>#DIV/0!</v>
          </cell>
          <cell r="AX47" t="e">
            <v>#DIV/0!</v>
          </cell>
          <cell r="AY47" t="e">
            <v>#DIV/0!</v>
          </cell>
          <cell r="AZ47" t="e">
            <v>#DIV/0!</v>
          </cell>
          <cell r="BA47" t="e">
            <v>#DIV/0!</v>
          </cell>
          <cell r="BB47" t="e">
            <v>#DIV/0!</v>
          </cell>
        </row>
        <row r="48">
          <cell r="M48" t="e">
            <v>#DIV/0!</v>
          </cell>
          <cell r="AS48" t="e">
            <v>#DIV/0!</v>
          </cell>
          <cell r="AT48" t="e">
            <v>#DIV/0!</v>
          </cell>
          <cell r="AU48" t="e">
            <v>#DIV/0!</v>
          </cell>
          <cell r="AV48" t="e">
            <v>#DIV/0!</v>
          </cell>
          <cell r="AW48" t="e">
            <v>#DIV/0!</v>
          </cell>
          <cell r="AX48" t="e">
            <v>#DIV/0!</v>
          </cell>
          <cell r="AY48" t="e">
            <v>#DIV/0!</v>
          </cell>
          <cell r="AZ48" t="e">
            <v>#DIV/0!</v>
          </cell>
          <cell r="BA48" t="e">
            <v>#DIV/0!</v>
          </cell>
          <cell r="BB48" t="e">
            <v>#DIV/0!</v>
          </cell>
        </row>
        <row r="49">
          <cell r="M49" t="e">
            <v>#DIV/0!</v>
          </cell>
          <cell r="AS49" t="e">
            <v>#DIV/0!</v>
          </cell>
          <cell r="AT49" t="e">
            <v>#DIV/0!</v>
          </cell>
          <cell r="AU49" t="e">
            <v>#DIV/0!</v>
          </cell>
          <cell r="AV49" t="e">
            <v>#DIV/0!</v>
          </cell>
          <cell r="AW49" t="e">
            <v>#DIV/0!</v>
          </cell>
          <cell r="AX49" t="e">
            <v>#DIV/0!</v>
          </cell>
          <cell r="AY49" t="e">
            <v>#DIV/0!</v>
          </cell>
          <cell r="AZ49" t="e">
            <v>#DIV/0!</v>
          </cell>
          <cell r="BA49" t="e">
            <v>#DIV/0!</v>
          </cell>
          <cell r="BB49" t="e">
            <v>#DIV/0!</v>
          </cell>
        </row>
        <row r="50">
          <cell r="M50" t="e">
            <v>#DIV/0!</v>
          </cell>
          <cell r="AS50" t="e">
            <v>#DIV/0!</v>
          </cell>
          <cell r="AT50" t="e">
            <v>#DIV/0!</v>
          </cell>
          <cell r="AU50" t="e">
            <v>#DIV/0!</v>
          </cell>
          <cell r="AV50" t="e">
            <v>#DIV/0!</v>
          </cell>
          <cell r="AW50" t="e">
            <v>#DIV/0!</v>
          </cell>
          <cell r="AX50" t="e">
            <v>#DIV/0!</v>
          </cell>
          <cell r="AY50" t="e">
            <v>#DIV/0!</v>
          </cell>
          <cell r="AZ50" t="e">
            <v>#DIV/0!</v>
          </cell>
          <cell r="BA50" t="e">
            <v>#DIV/0!</v>
          </cell>
          <cell r="BB50" t="e">
            <v>#DIV/0!</v>
          </cell>
        </row>
        <row r="51">
          <cell r="M51" t="e">
            <v>#DIV/0!</v>
          </cell>
          <cell r="AS51" t="e">
            <v>#DIV/0!</v>
          </cell>
          <cell r="AT51" t="e">
            <v>#DIV/0!</v>
          </cell>
          <cell r="AU51" t="e">
            <v>#DIV/0!</v>
          </cell>
          <cell r="AV51" t="e">
            <v>#DIV/0!</v>
          </cell>
          <cell r="AW51" t="e">
            <v>#DIV/0!</v>
          </cell>
          <cell r="AX51" t="e">
            <v>#DIV/0!</v>
          </cell>
          <cell r="AY51" t="e">
            <v>#DIV/0!</v>
          </cell>
          <cell r="AZ51" t="e">
            <v>#DIV/0!</v>
          </cell>
          <cell r="BA51" t="e">
            <v>#DIV/0!</v>
          </cell>
          <cell r="BB51" t="e">
            <v>#DIV/0!</v>
          </cell>
        </row>
        <row r="52">
          <cell r="M52" t="e">
            <v>#DIV/0!</v>
          </cell>
          <cell r="AS52" t="e">
            <v>#DIV/0!</v>
          </cell>
          <cell r="AT52" t="e">
            <v>#DIV/0!</v>
          </cell>
          <cell r="AU52" t="e">
            <v>#DIV/0!</v>
          </cell>
          <cell r="AV52" t="e">
            <v>#DIV/0!</v>
          </cell>
          <cell r="AW52" t="e">
            <v>#DIV/0!</v>
          </cell>
          <cell r="AX52" t="e">
            <v>#DIV/0!</v>
          </cell>
          <cell r="AY52" t="e">
            <v>#DIV/0!</v>
          </cell>
          <cell r="AZ52" t="e">
            <v>#DIV/0!</v>
          </cell>
          <cell r="BA52" t="e">
            <v>#DIV/0!</v>
          </cell>
          <cell r="BB52" t="e">
            <v>#DIV/0!</v>
          </cell>
        </row>
        <row r="53">
          <cell r="M53" t="e">
            <v>#DIV/0!</v>
          </cell>
          <cell r="AS53" t="e">
            <v>#DIV/0!</v>
          </cell>
          <cell r="AT53" t="e">
            <v>#DIV/0!</v>
          </cell>
          <cell r="AU53" t="e">
            <v>#DIV/0!</v>
          </cell>
          <cell r="AV53" t="e">
            <v>#DIV/0!</v>
          </cell>
          <cell r="AW53" t="e">
            <v>#DIV/0!</v>
          </cell>
          <cell r="AX53" t="e">
            <v>#DIV/0!</v>
          </cell>
          <cell r="AY53" t="e">
            <v>#DIV/0!</v>
          </cell>
          <cell r="AZ53" t="e">
            <v>#DIV/0!</v>
          </cell>
          <cell r="BA53" t="e">
            <v>#DIV/0!</v>
          </cell>
          <cell r="BB53" t="e">
            <v>#DIV/0!</v>
          </cell>
        </row>
        <row r="54">
          <cell r="M54" t="e">
            <v>#DIV/0!</v>
          </cell>
          <cell r="AS54" t="e">
            <v>#DIV/0!</v>
          </cell>
          <cell r="AT54" t="e">
            <v>#DIV/0!</v>
          </cell>
          <cell r="AU54" t="e">
            <v>#DIV/0!</v>
          </cell>
          <cell r="AV54" t="e">
            <v>#DIV/0!</v>
          </cell>
          <cell r="AW54" t="e">
            <v>#DIV/0!</v>
          </cell>
          <cell r="AX54" t="e">
            <v>#DIV/0!</v>
          </cell>
          <cell r="AY54" t="e">
            <v>#DIV/0!</v>
          </cell>
          <cell r="AZ54" t="e">
            <v>#DIV/0!</v>
          </cell>
          <cell r="BA54" t="e">
            <v>#DIV/0!</v>
          </cell>
          <cell r="BB54" t="e">
            <v>#DIV/0!</v>
          </cell>
        </row>
        <row r="55">
          <cell r="M55" t="e">
            <v>#DIV/0!</v>
          </cell>
          <cell r="AS55" t="e">
            <v>#DIV/0!</v>
          </cell>
          <cell r="AT55" t="e">
            <v>#DIV/0!</v>
          </cell>
          <cell r="AU55" t="e">
            <v>#DIV/0!</v>
          </cell>
          <cell r="AV55" t="e">
            <v>#DIV/0!</v>
          </cell>
          <cell r="AW55" t="e">
            <v>#DIV/0!</v>
          </cell>
          <cell r="AX55" t="e">
            <v>#DIV/0!</v>
          </cell>
          <cell r="AY55" t="e">
            <v>#DIV/0!</v>
          </cell>
          <cell r="AZ55" t="e">
            <v>#DIV/0!</v>
          </cell>
          <cell r="BA55" t="e">
            <v>#DIV/0!</v>
          </cell>
          <cell r="BB55" t="e">
            <v>#DIV/0!</v>
          </cell>
        </row>
        <row r="56">
          <cell r="M56" t="e">
            <v>#DIV/0!</v>
          </cell>
          <cell r="AS56" t="e">
            <v>#DIV/0!</v>
          </cell>
          <cell r="AT56" t="e">
            <v>#DIV/0!</v>
          </cell>
          <cell r="AU56" t="e">
            <v>#DIV/0!</v>
          </cell>
          <cell r="AV56" t="e">
            <v>#DIV/0!</v>
          </cell>
          <cell r="AW56" t="e">
            <v>#DIV/0!</v>
          </cell>
          <cell r="AX56" t="e">
            <v>#DIV/0!</v>
          </cell>
          <cell r="AY56" t="e">
            <v>#DIV/0!</v>
          </cell>
          <cell r="AZ56" t="e">
            <v>#DIV/0!</v>
          </cell>
          <cell r="BA56" t="e">
            <v>#DIV/0!</v>
          </cell>
          <cell r="BB56" t="e">
            <v>#DIV/0!</v>
          </cell>
        </row>
        <row r="57">
          <cell r="M57" t="e">
            <v>#DIV/0!</v>
          </cell>
          <cell r="AS57" t="e">
            <v>#DIV/0!</v>
          </cell>
          <cell r="AT57" t="e">
            <v>#DIV/0!</v>
          </cell>
          <cell r="AU57" t="e">
            <v>#DIV/0!</v>
          </cell>
          <cell r="AV57" t="e">
            <v>#DIV/0!</v>
          </cell>
          <cell r="AW57" t="e">
            <v>#DIV/0!</v>
          </cell>
          <cell r="AX57" t="e">
            <v>#DIV/0!</v>
          </cell>
          <cell r="AY57" t="e">
            <v>#DIV/0!</v>
          </cell>
          <cell r="AZ57" t="e">
            <v>#DIV/0!</v>
          </cell>
          <cell r="BA57" t="e">
            <v>#DIV/0!</v>
          </cell>
          <cell r="BB57" t="e">
            <v>#DIV/0!</v>
          </cell>
        </row>
        <row r="58">
          <cell r="M58" t="e">
            <v>#DIV/0!</v>
          </cell>
          <cell r="AS58" t="e">
            <v>#DIV/0!</v>
          </cell>
          <cell r="AT58" t="e">
            <v>#DIV/0!</v>
          </cell>
          <cell r="AU58" t="e">
            <v>#DIV/0!</v>
          </cell>
          <cell r="AV58" t="e">
            <v>#DIV/0!</v>
          </cell>
          <cell r="AW58" t="e">
            <v>#DIV/0!</v>
          </cell>
          <cell r="AX58" t="e">
            <v>#DIV/0!</v>
          </cell>
          <cell r="AY58" t="e">
            <v>#DIV/0!</v>
          </cell>
          <cell r="AZ58" t="e">
            <v>#DIV/0!</v>
          </cell>
          <cell r="BA58" t="e">
            <v>#DIV/0!</v>
          </cell>
          <cell r="BB58" t="e">
            <v>#DIV/0!</v>
          </cell>
        </row>
        <row r="59">
          <cell r="M59" t="e">
            <v>#DIV/0!</v>
          </cell>
          <cell r="AS59" t="e">
            <v>#DIV/0!</v>
          </cell>
          <cell r="AT59" t="e">
            <v>#DIV/0!</v>
          </cell>
          <cell r="AU59" t="e">
            <v>#DIV/0!</v>
          </cell>
          <cell r="AV59" t="e">
            <v>#DIV/0!</v>
          </cell>
          <cell r="AW59" t="e">
            <v>#DIV/0!</v>
          </cell>
          <cell r="AX59" t="e">
            <v>#DIV/0!</v>
          </cell>
          <cell r="AY59" t="e">
            <v>#DIV/0!</v>
          </cell>
          <cell r="AZ59" t="e">
            <v>#DIV/0!</v>
          </cell>
          <cell r="BA59" t="e">
            <v>#DIV/0!</v>
          </cell>
          <cell r="BB59" t="e">
            <v>#DIV/0!</v>
          </cell>
        </row>
        <row r="60">
          <cell r="M60" t="e">
            <v>#DIV/0!</v>
          </cell>
          <cell r="AS60" t="e">
            <v>#DIV/0!</v>
          </cell>
          <cell r="AT60" t="e">
            <v>#DIV/0!</v>
          </cell>
          <cell r="AU60" t="e">
            <v>#DIV/0!</v>
          </cell>
          <cell r="AV60" t="e">
            <v>#DIV/0!</v>
          </cell>
          <cell r="AW60" t="e">
            <v>#DIV/0!</v>
          </cell>
          <cell r="AX60" t="e">
            <v>#DIV/0!</v>
          </cell>
          <cell r="AY60" t="e">
            <v>#DIV/0!</v>
          </cell>
          <cell r="AZ60" t="e">
            <v>#DIV/0!</v>
          </cell>
          <cell r="BA60" t="e">
            <v>#DIV/0!</v>
          </cell>
          <cell r="BB60" t="e">
            <v>#DIV/0!</v>
          </cell>
        </row>
        <row r="61">
          <cell r="M61" t="e">
            <v>#DIV/0!</v>
          </cell>
          <cell r="AS61" t="e">
            <v>#DIV/0!</v>
          </cell>
          <cell r="AT61" t="e">
            <v>#DIV/0!</v>
          </cell>
          <cell r="AU61" t="e">
            <v>#DIV/0!</v>
          </cell>
          <cell r="AV61" t="e">
            <v>#DIV/0!</v>
          </cell>
          <cell r="AW61" t="e">
            <v>#DIV/0!</v>
          </cell>
          <cell r="AX61" t="e">
            <v>#DIV/0!</v>
          </cell>
          <cell r="AY61" t="e">
            <v>#DIV/0!</v>
          </cell>
          <cell r="AZ61" t="e">
            <v>#DIV/0!</v>
          </cell>
          <cell r="BA61" t="e">
            <v>#DIV/0!</v>
          </cell>
          <cell r="BB61" t="e">
            <v>#DIV/0!</v>
          </cell>
        </row>
        <row r="62">
          <cell r="M62" t="e">
            <v>#DIV/0!</v>
          </cell>
          <cell r="AS62" t="e">
            <v>#DIV/0!</v>
          </cell>
          <cell r="AT62" t="e">
            <v>#DIV/0!</v>
          </cell>
          <cell r="AU62" t="e">
            <v>#DIV/0!</v>
          </cell>
          <cell r="AV62" t="e">
            <v>#DIV/0!</v>
          </cell>
          <cell r="AW62" t="e">
            <v>#DIV/0!</v>
          </cell>
          <cell r="AX62" t="e">
            <v>#DIV/0!</v>
          </cell>
          <cell r="AY62" t="e">
            <v>#DIV/0!</v>
          </cell>
          <cell r="AZ62" t="e">
            <v>#DIV/0!</v>
          </cell>
          <cell r="BA62" t="e">
            <v>#DIV/0!</v>
          </cell>
          <cell r="BB62" t="e">
            <v>#DIV/0!</v>
          </cell>
        </row>
        <row r="63">
          <cell r="M63" t="e">
            <v>#DIV/0!</v>
          </cell>
          <cell r="AS63" t="e">
            <v>#DIV/0!</v>
          </cell>
          <cell r="AT63" t="e">
            <v>#DIV/0!</v>
          </cell>
          <cell r="AU63" t="e">
            <v>#DIV/0!</v>
          </cell>
          <cell r="AV63" t="e">
            <v>#DIV/0!</v>
          </cell>
          <cell r="AW63" t="e">
            <v>#DIV/0!</v>
          </cell>
          <cell r="AX63" t="e">
            <v>#DIV/0!</v>
          </cell>
          <cell r="AY63" t="e">
            <v>#DIV/0!</v>
          </cell>
          <cell r="AZ63" t="e">
            <v>#DIV/0!</v>
          </cell>
          <cell r="BA63" t="e">
            <v>#DIV/0!</v>
          </cell>
          <cell r="BB63" t="e">
            <v>#DIV/0!</v>
          </cell>
        </row>
        <row r="64">
          <cell r="M64" t="e">
            <v>#DIV/0!</v>
          </cell>
          <cell r="AS64" t="e">
            <v>#DIV/0!</v>
          </cell>
          <cell r="AT64" t="e">
            <v>#DIV/0!</v>
          </cell>
          <cell r="AU64" t="e">
            <v>#DIV/0!</v>
          </cell>
          <cell r="AV64" t="e">
            <v>#DIV/0!</v>
          </cell>
          <cell r="AW64" t="e">
            <v>#DIV/0!</v>
          </cell>
          <cell r="AX64" t="e">
            <v>#DIV/0!</v>
          </cell>
          <cell r="AY64" t="e">
            <v>#DIV/0!</v>
          </cell>
          <cell r="AZ64" t="e">
            <v>#DIV/0!</v>
          </cell>
          <cell r="BA64" t="e">
            <v>#DIV/0!</v>
          </cell>
          <cell r="BB64" t="e">
            <v>#DIV/0!</v>
          </cell>
        </row>
        <row r="65">
          <cell r="M65" t="e">
            <v>#DIV/0!</v>
          </cell>
          <cell r="AS65" t="e">
            <v>#DIV/0!</v>
          </cell>
          <cell r="AT65" t="e">
            <v>#DIV/0!</v>
          </cell>
          <cell r="AU65" t="e">
            <v>#DIV/0!</v>
          </cell>
          <cell r="AV65" t="e">
            <v>#DIV/0!</v>
          </cell>
          <cell r="AW65" t="e">
            <v>#DIV/0!</v>
          </cell>
          <cell r="AX65" t="e">
            <v>#DIV/0!</v>
          </cell>
          <cell r="AY65" t="e">
            <v>#DIV/0!</v>
          </cell>
          <cell r="AZ65" t="e">
            <v>#DIV/0!</v>
          </cell>
          <cell r="BA65" t="e">
            <v>#DIV/0!</v>
          </cell>
          <cell r="BB65" t="e">
            <v>#DIV/0!</v>
          </cell>
        </row>
        <row r="66">
          <cell r="M66" t="e">
            <v>#DIV/0!</v>
          </cell>
          <cell r="AS66" t="e">
            <v>#DIV/0!</v>
          </cell>
          <cell r="AT66" t="e">
            <v>#DIV/0!</v>
          </cell>
          <cell r="AU66" t="e">
            <v>#DIV/0!</v>
          </cell>
          <cell r="AV66" t="e">
            <v>#DIV/0!</v>
          </cell>
          <cell r="AW66" t="e">
            <v>#DIV/0!</v>
          </cell>
          <cell r="AX66" t="e">
            <v>#DIV/0!</v>
          </cell>
          <cell r="AY66" t="e">
            <v>#DIV/0!</v>
          </cell>
          <cell r="AZ66" t="e">
            <v>#DIV/0!</v>
          </cell>
          <cell r="BA66" t="e">
            <v>#DIV/0!</v>
          </cell>
          <cell r="BB66" t="e">
            <v>#DIV/0!</v>
          </cell>
        </row>
        <row r="67">
          <cell r="M67" t="e">
            <v>#DIV/0!</v>
          </cell>
          <cell r="AS67" t="e">
            <v>#DIV/0!</v>
          </cell>
          <cell r="AT67" t="e">
            <v>#DIV/0!</v>
          </cell>
          <cell r="AU67" t="e">
            <v>#DIV/0!</v>
          </cell>
          <cell r="AV67" t="e">
            <v>#DIV/0!</v>
          </cell>
          <cell r="AW67" t="e">
            <v>#DIV/0!</v>
          </cell>
          <cell r="AX67" t="e">
            <v>#DIV/0!</v>
          </cell>
          <cell r="AY67" t="e">
            <v>#DIV/0!</v>
          </cell>
          <cell r="AZ67" t="e">
            <v>#DIV/0!</v>
          </cell>
          <cell r="BA67" t="e">
            <v>#DIV/0!</v>
          </cell>
          <cell r="BB67" t="e">
            <v>#DIV/0!</v>
          </cell>
        </row>
        <row r="68">
          <cell r="M68" t="e">
            <v>#DIV/0!</v>
          </cell>
          <cell r="AS68" t="e">
            <v>#DIV/0!</v>
          </cell>
          <cell r="AT68" t="e">
            <v>#DIV/0!</v>
          </cell>
          <cell r="AU68" t="e">
            <v>#DIV/0!</v>
          </cell>
          <cell r="AV68" t="e">
            <v>#DIV/0!</v>
          </cell>
          <cell r="AW68" t="e">
            <v>#DIV/0!</v>
          </cell>
          <cell r="AX68" t="e">
            <v>#DIV/0!</v>
          </cell>
          <cell r="AY68" t="e">
            <v>#DIV/0!</v>
          </cell>
          <cell r="AZ68" t="e">
            <v>#DIV/0!</v>
          </cell>
          <cell r="BA68" t="e">
            <v>#DIV/0!</v>
          </cell>
          <cell r="BB68" t="e">
            <v>#DIV/0!</v>
          </cell>
        </row>
        <row r="69">
          <cell r="M69" t="e">
            <v>#DIV/0!</v>
          </cell>
          <cell r="AS69" t="e">
            <v>#DIV/0!</v>
          </cell>
          <cell r="AT69" t="e">
            <v>#DIV/0!</v>
          </cell>
          <cell r="AU69" t="e">
            <v>#DIV/0!</v>
          </cell>
          <cell r="AV69" t="e">
            <v>#DIV/0!</v>
          </cell>
          <cell r="AW69" t="e">
            <v>#DIV/0!</v>
          </cell>
          <cell r="AX69" t="e">
            <v>#DIV/0!</v>
          </cell>
          <cell r="AY69" t="e">
            <v>#DIV/0!</v>
          </cell>
          <cell r="AZ69" t="e">
            <v>#DIV/0!</v>
          </cell>
          <cell r="BA69" t="e">
            <v>#DIV/0!</v>
          </cell>
          <cell r="BB69" t="e">
            <v>#DIV/0!</v>
          </cell>
        </row>
        <row r="70">
          <cell r="M70" t="e">
            <v>#DIV/0!</v>
          </cell>
          <cell r="AS70" t="e">
            <v>#DIV/0!</v>
          </cell>
          <cell r="AT70" t="e">
            <v>#DIV/0!</v>
          </cell>
          <cell r="AU70" t="e">
            <v>#DIV/0!</v>
          </cell>
          <cell r="AV70" t="e">
            <v>#DIV/0!</v>
          </cell>
          <cell r="AW70" t="e">
            <v>#DIV/0!</v>
          </cell>
          <cell r="AX70" t="e">
            <v>#DIV/0!</v>
          </cell>
          <cell r="AY70" t="e">
            <v>#DIV/0!</v>
          </cell>
          <cell r="AZ70" t="e">
            <v>#DIV/0!</v>
          </cell>
          <cell r="BA70" t="e">
            <v>#DIV/0!</v>
          </cell>
          <cell r="BB70" t="e">
            <v>#DIV/0!</v>
          </cell>
        </row>
        <row r="71">
          <cell r="M71" t="e">
            <v>#DIV/0!</v>
          </cell>
          <cell r="AS71" t="e">
            <v>#DIV/0!</v>
          </cell>
          <cell r="AT71" t="e">
            <v>#DIV/0!</v>
          </cell>
          <cell r="AU71" t="e">
            <v>#DIV/0!</v>
          </cell>
          <cell r="AV71" t="e">
            <v>#DIV/0!</v>
          </cell>
          <cell r="AW71" t="e">
            <v>#DIV/0!</v>
          </cell>
          <cell r="AX71" t="e">
            <v>#DIV/0!</v>
          </cell>
          <cell r="AY71" t="e">
            <v>#DIV/0!</v>
          </cell>
          <cell r="AZ71" t="e">
            <v>#DIV/0!</v>
          </cell>
          <cell r="BA71" t="e">
            <v>#DIV/0!</v>
          </cell>
          <cell r="BB71" t="e">
            <v>#DIV/0!</v>
          </cell>
        </row>
        <row r="72">
          <cell r="M72" t="e">
            <v>#DIV/0!</v>
          </cell>
          <cell r="AS72" t="e">
            <v>#DIV/0!</v>
          </cell>
          <cell r="AT72" t="e">
            <v>#DIV/0!</v>
          </cell>
          <cell r="AU72" t="e">
            <v>#DIV/0!</v>
          </cell>
          <cell r="AV72" t="e">
            <v>#DIV/0!</v>
          </cell>
          <cell r="AW72" t="e">
            <v>#DIV/0!</v>
          </cell>
          <cell r="AX72" t="e">
            <v>#DIV/0!</v>
          </cell>
          <cell r="AY72" t="e">
            <v>#DIV/0!</v>
          </cell>
          <cell r="AZ72" t="e">
            <v>#DIV/0!</v>
          </cell>
          <cell r="BA72" t="e">
            <v>#DIV/0!</v>
          </cell>
          <cell r="BB72" t="e">
            <v>#DIV/0!</v>
          </cell>
        </row>
        <row r="73">
          <cell r="M73" t="e">
            <v>#DIV/0!</v>
          </cell>
          <cell r="AS73" t="e">
            <v>#DIV/0!</v>
          </cell>
          <cell r="AT73" t="e">
            <v>#DIV/0!</v>
          </cell>
          <cell r="AU73" t="e">
            <v>#DIV/0!</v>
          </cell>
          <cell r="AV73" t="e">
            <v>#DIV/0!</v>
          </cell>
          <cell r="AW73" t="e">
            <v>#DIV/0!</v>
          </cell>
          <cell r="AX73" t="e">
            <v>#DIV/0!</v>
          </cell>
          <cell r="AY73" t="e">
            <v>#DIV/0!</v>
          </cell>
          <cell r="AZ73" t="e">
            <v>#DIV/0!</v>
          </cell>
          <cell r="BA73" t="e">
            <v>#DIV/0!</v>
          </cell>
          <cell r="BB73" t="e">
            <v>#DIV/0!</v>
          </cell>
        </row>
        <row r="74">
          <cell r="M74" t="e">
            <v>#DIV/0!</v>
          </cell>
          <cell r="AS74" t="e">
            <v>#DIV/0!</v>
          </cell>
          <cell r="AT74" t="e">
            <v>#DIV/0!</v>
          </cell>
          <cell r="AU74" t="e">
            <v>#DIV/0!</v>
          </cell>
          <cell r="AV74" t="e">
            <v>#DIV/0!</v>
          </cell>
          <cell r="AW74" t="e">
            <v>#DIV/0!</v>
          </cell>
          <cell r="AX74" t="e">
            <v>#DIV/0!</v>
          </cell>
          <cell r="AY74" t="e">
            <v>#DIV/0!</v>
          </cell>
          <cell r="AZ74" t="e">
            <v>#DIV/0!</v>
          </cell>
          <cell r="BA74" t="e">
            <v>#DIV/0!</v>
          </cell>
          <cell r="BB74" t="e">
            <v>#DIV/0!</v>
          </cell>
        </row>
        <row r="75">
          <cell r="M75" t="e">
            <v>#DIV/0!</v>
          </cell>
          <cell r="AS75" t="e">
            <v>#DIV/0!</v>
          </cell>
          <cell r="AT75" t="e">
            <v>#DIV/0!</v>
          </cell>
          <cell r="AU75" t="e">
            <v>#DIV/0!</v>
          </cell>
          <cell r="AV75" t="e">
            <v>#DIV/0!</v>
          </cell>
          <cell r="AW75" t="e">
            <v>#DIV/0!</v>
          </cell>
          <cell r="AX75" t="e">
            <v>#DIV/0!</v>
          </cell>
          <cell r="AY75" t="e">
            <v>#DIV/0!</v>
          </cell>
          <cell r="AZ75" t="e">
            <v>#DIV/0!</v>
          </cell>
          <cell r="BA75" t="e">
            <v>#DIV/0!</v>
          </cell>
          <cell r="BB75" t="e">
            <v>#DIV/0!</v>
          </cell>
        </row>
        <row r="76">
          <cell r="M76" t="e">
            <v>#DIV/0!</v>
          </cell>
          <cell r="AS76" t="e">
            <v>#DIV/0!</v>
          </cell>
          <cell r="AT76" t="e">
            <v>#DIV/0!</v>
          </cell>
          <cell r="AU76" t="e">
            <v>#DIV/0!</v>
          </cell>
          <cell r="AV76" t="e">
            <v>#DIV/0!</v>
          </cell>
          <cell r="AW76" t="e">
            <v>#DIV/0!</v>
          </cell>
          <cell r="AX76" t="e">
            <v>#DIV/0!</v>
          </cell>
          <cell r="AY76" t="e">
            <v>#DIV/0!</v>
          </cell>
          <cell r="AZ76" t="e">
            <v>#DIV/0!</v>
          </cell>
          <cell r="BA76" t="e">
            <v>#DIV/0!</v>
          </cell>
          <cell r="BB76" t="e">
            <v>#DIV/0!</v>
          </cell>
        </row>
        <row r="77">
          <cell r="M77" t="e">
            <v>#DIV/0!</v>
          </cell>
          <cell r="AS77" t="e">
            <v>#DIV/0!</v>
          </cell>
          <cell r="AT77" t="e">
            <v>#DIV/0!</v>
          </cell>
          <cell r="AU77" t="e">
            <v>#DIV/0!</v>
          </cell>
          <cell r="AV77" t="e">
            <v>#DIV/0!</v>
          </cell>
          <cell r="AW77" t="e">
            <v>#DIV/0!</v>
          </cell>
          <cell r="AX77" t="e">
            <v>#DIV/0!</v>
          </cell>
          <cell r="AY77" t="e">
            <v>#DIV/0!</v>
          </cell>
          <cell r="AZ77" t="e">
            <v>#DIV/0!</v>
          </cell>
          <cell r="BA77" t="e">
            <v>#DIV/0!</v>
          </cell>
          <cell r="BB77" t="e">
            <v>#DIV/0!</v>
          </cell>
        </row>
        <row r="78">
          <cell r="M78" t="e">
            <v>#DIV/0!</v>
          </cell>
          <cell r="AS78" t="e">
            <v>#DIV/0!</v>
          </cell>
          <cell r="AT78" t="e">
            <v>#DIV/0!</v>
          </cell>
          <cell r="AU78" t="e">
            <v>#DIV/0!</v>
          </cell>
          <cell r="AV78" t="e">
            <v>#DIV/0!</v>
          </cell>
          <cell r="AW78" t="e">
            <v>#DIV/0!</v>
          </cell>
          <cell r="AX78" t="e">
            <v>#DIV/0!</v>
          </cell>
          <cell r="AY78" t="e">
            <v>#DIV/0!</v>
          </cell>
          <cell r="AZ78" t="e">
            <v>#DIV/0!</v>
          </cell>
          <cell r="BA78" t="e">
            <v>#DIV/0!</v>
          </cell>
          <cell r="BB78" t="e">
            <v>#DIV/0!</v>
          </cell>
        </row>
        <row r="79">
          <cell r="M79" t="e">
            <v>#DIV/0!</v>
          </cell>
          <cell r="AS79" t="e">
            <v>#DIV/0!</v>
          </cell>
          <cell r="AT79" t="e">
            <v>#DIV/0!</v>
          </cell>
          <cell r="AU79" t="e">
            <v>#DIV/0!</v>
          </cell>
          <cell r="AV79" t="e">
            <v>#DIV/0!</v>
          </cell>
          <cell r="AW79" t="e">
            <v>#DIV/0!</v>
          </cell>
          <cell r="AX79" t="e">
            <v>#DIV/0!</v>
          </cell>
          <cell r="AY79" t="e">
            <v>#DIV/0!</v>
          </cell>
          <cell r="AZ79" t="e">
            <v>#DIV/0!</v>
          </cell>
          <cell r="BA79" t="e">
            <v>#DIV/0!</v>
          </cell>
          <cell r="BB79" t="e">
            <v>#DIV/0!</v>
          </cell>
        </row>
        <row r="80">
          <cell r="M80" t="e">
            <v>#DIV/0!</v>
          </cell>
          <cell r="AS80" t="e">
            <v>#DIV/0!</v>
          </cell>
          <cell r="AT80" t="e">
            <v>#DIV/0!</v>
          </cell>
          <cell r="AU80" t="e">
            <v>#DIV/0!</v>
          </cell>
          <cell r="AV80" t="e">
            <v>#DIV/0!</v>
          </cell>
          <cell r="AW80" t="e">
            <v>#DIV/0!</v>
          </cell>
          <cell r="AX80" t="e">
            <v>#DIV/0!</v>
          </cell>
          <cell r="AY80" t="e">
            <v>#DIV/0!</v>
          </cell>
          <cell r="AZ80" t="e">
            <v>#DIV/0!</v>
          </cell>
          <cell r="BA80" t="e">
            <v>#DIV/0!</v>
          </cell>
          <cell r="BB80" t="e">
            <v>#DIV/0!</v>
          </cell>
        </row>
        <row r="81">
          <cell r="M81" t="e">
            <v>#DIV/0!</v>
          </cell>
          <cell r="AS81" t="e">
            <v>#DIV/0!</v>
          </cell>
          <cell r="AT81" t="e">
            <v>#DIV/0!</v>
          </cell>
          <cell r="AU81" t="e">
            <v>#DIV/0!</v>
          </cell>
          <cell r="AV81" t="e">
            <v>#DIV/0!</v>
          </cell>
          <cell r="AW81" t="e">
            <v>#DIV/0!</v>
          </cell>
          <cell r="AX81" t="e">
            <v>#DIV/0!</v>
          </cell>
          <cell r="AY81" t="e">
            <v>#DIV/0!</v>
          </cell>
          <cell r="AZ81" t="e">
            <v>#DIV/0!</v>
          </cell>
          <cell r="BA81" t="e">
            <v>#DIV/0!</v>
          </cell>
          <cell r="BB81" t="e">
            <v>#DIV/0!</v>
          </cell>
        </row>
        <row r="82">
          <cell r="M82" t="e">
            <v>#DIV/0!</v>
          </cell>
          <cell r="AS82" t="e">
            <v>#DIV/0!</v>
          </cell>
          <cell r="AT82" t="e">
            <v>#DIV/0!</v>
          </cell>
          <cell r="AU82" t="e">
            <v>#DIV/0!</v>
          </cell>
          <cell r="AV82" t="e">
            <v>#DIV/0!</v>
          </cell>
          <cell r="AW82" t="e">
            <v>#DIV/0!</v>
          </cell>
          <cell r="AX82" t="e">
            <v>#DIV/0!</v>
          </cell>
          <cell r="AY82" t="e">
            <v>#DIV/0!</v>
          </cell>
          <cell r="AZ82" t="e">
            <v>#DIV/0!</v>
          </cell>
          <cell r="BA82" t="e">
            <v>#DIV/0!</v>
          </cell>
          <cell r="BB82" t="e">
            <v>#DIV/0!</v>
          </cell>
        </row>
        <row r="83">
          <cell r="M83" t="e">
            <v>#DIV/0!</v>
          </cell>
          <cell r="AS83" t="e">
            <v>#DIV/0!</v>
          </cell>
          <cell r="AT83" t="e">
            <v>#DIV/0!</v>
          </cell>
          <cell r="AU83" t="e">
            <v>#DIV/0!</v>
          </cell>
          <cell r="AV83" t="e">
            <v>#DIV/0!</v>
          </cell>
          <cell r="AW83" t="e">
            <v>#DIV/0!</v>
          </cell>
          <cell r="AX83" t="e">
            <v>#DIV/0!</v>
          </cell>
          <cell r="AY83" t="e">
            <v>#DIV/0!</v>
          </cell>
          <cell r="AZ83" t="e">
            <v>#DIV/0!</v>
          </cell>
          <cell r="BA83" t="e">
            <v>#DIV/0!</v>
          </cell>
          <cell r="BB83" t="e">
            <v>#DIV/0!</v>
          </cell>
        </row>
        <row r="84">
          <cell r="M84" t="e">
            <v>#DIV/0!</v>
          </cell>
          <cell r="AS84" t="e">
            <v>#DIV/0!</v>
          </cell>
          <cell r="AT84">
            <v>0</v>
          </cell>
          <cell r="AU84" t="e">
            <v>#DIV/0!</v>
          </cell>
          <cell r="AV84" t="e">
            <v>#DIV/0!</v>
          </cell>
          <cell r="AW84" t="e">
            <v>#DIV/0!</v>
          </cell>
          <cell r="AX84" t="e">
            <v>#DIV/0!</v>
          </cell>
          <cell r="AY84" t="e">
            <v>#DIV/0!</v>
          </cell>
          <cell r="AZ84" t="e">
            <v>#DIV/0!</v>
          </cell>
          <cell r="BA84" t="e">
            <v>#DIV/0!</v>
          </cell>
          <cell r="BB84" t="e">
            <v>#DIV/0!</v>
          </cell>
        </row>
        <row r="85">
          <cell r="M85" t="e">
            <v>#DIV/0!</v>
          </cell>
          <cell r="AS85" t="e">
            <v>#DIV/0!</v>
          </cell>
          <cell r="AT85" t="e">
            <v>#DIV/0!</v>
          </cell>
          <cell r="AU85" t="e">
            <v>#DIV/0!</v>
          </cell>
          <cell r="AV85" t="e">
            <v>#DIV/0!</v>
          </cell>
          <cell r="AW85" t="e">
            <v>#DIV/0!</v>
          </cell>
          <cell r="AX85" t="e">
            <v>#DIV/0!</v>
          </cell>
          <cell r="AY85" t="e">
            <v>#DIV/0!</v>
          </cell>
          <cell r="AZ85" t="e">
            <v>#DIV/0!</v>
          </cell>
          <cell r="BA85" t="e">
            <v>#DIV/0!</v>
          </cell>
          <cell r="BB85" t="e">
            <v>#DIV/0!</v>
          </cell>
        </row>
        <row r="86">
          <cell r="M86" t="e">
            <v>#DIV/0!</v>
          </cell>
          <cell r="AS86" t="e">
            <v>#DIV/0!</v>
          </cell>
          <cell r="AT86" t="e">
            <v>#DIV/0!</v>
          </cell>
          <cell r="AU86" t="e">
            <v>#DIV/0!</v>
          </cell>
          <cell r="AV86" t="e">
            <v>#DIV/0!</v>
          </cell>
          <cell r="AW86" t="e">
            <v>#DIV/0!</v>
          </cell>
          <cell r="AX86" t="e">
            <v>#DIV/0!</v>
          </cell>
          <cell r="AY86" t="e">
            <v>#DIV/0!</v>
          </cell>
          <cell r="AZ86" t="e">
            <v>#DIV/0!</v>
          </cell>
          <cell r="BA86" t="e">
            <v>#DIV/0!</v>
          </cell>
          <cell r="BB86" t="e">
            <v>#DIV/0!</v>
          </cell>
        </row>
        <row r="87">
          <cell r="M87">
            <v>0</v>
          </cell>
          <cell r="AS87">
            <v>0</v>
          </cell>
          <cell r="AT87">
            <v>0</v>
          </cell>
          <cell r="AU87">
            <v>0</v>
          </cell>
          <cell r="AV87">
            <v>0</v>
          </cell>
          <cell r="AW87">
            <v>0</v>
          </cell>
          <cell r="AX87">
            <v>0</v>
          </cell>
          <cell r="AY87">
            <v>0</v>
          </cell>
          <cell r="AZ87">
            <v>0</v>
          </cell>
          <cell r="BA87">
            <v>0</v>
          </cell>
          <cell r="BB87">
            <v>0</v>
          </cell>
        </row>
        <row r="88">
          <cell r="M88" t="e">
            <v>#DIV/0!</v>
          </cell>
          <cell r="AS88" t="e">
            <v>#DIV/0!</v>
          </cell>
          <cell r="AT88" t="e">
            <v>#DIV/0!</v>
          </cell>
          <cell r="AU88" t="e">
            <v>#DIV/0!</v>
          </cell>
          <cell r="AV88" t="e">
            <v>#DIV/0!</v>
          </cell>
          <cell r="AW88" t="e">
            <v>#DIV/0!</v>
          </cell>
          <cell r="AX88" t="e">
            <v>#DIV/0!</v>
          </cell>
          <cell r="AY88" t="e">
            <v>#DIV/0!</v>
          </cell>
          <cell r="AZ88" t="e">
            <v>#DIV/0!</v>
          </cell>
          <cell r="BA88" t="e">
            <v>#DIV/0!</v>
          </cell>
          <cell r="BB88" t="e">
            <v>#DIV/0!</v>
          </cell>
        </row>
        <row r="89">
          <cell r="M89" t="e">
            <v>#DIV/0!</v>
          </cell>
          <cell r="AS89" t="e">
            <v>#DIV/0!</v>
          </cell>
          <cell r="AT89" t="e">
            <v>#DIV/0!</v>
          </cell>
          <cell r="AU89" t="e">
            <v>#DIV/0!</v>
          </cell>
          <cell r="AV89" t="e">
            <v>#DIV/0!</v>
          </cell>
          <cell r="AW89" t="e">
            <v>#DIV/0!</v>
          </cell>
          <cell r="AX89" t="e">
            <v>#DIV/0!</v>
          </cell>
          <cell r="AY89" t="e">
            <v>#DIV/0!</v>
          </cell>
          <cell r="AZ89" t="e">
            <v>#DIV/0!</v>
          </cell>
          <cell r="BA89" t="e">
            <v>#DIV/0!</v>
          </cell>
          <cell r="BB89" t="e">
            <v>#DIV/0!</v>
          </cell>
        </row>
        <row r="90">
          <cell r="M90" t="e">
            <v>#DIV/0!</v>
          </cell>
          <cell r="AS90" t="e">
            <v>#DIV/0!</v>
          </cell>
          <cell r="AT90" t="e">
            <v>#DIV/0!</v>
          </cell>
          <cell r="AU90" t="e">
            <v>#DIV/0!</v>
          </cell>
          <cell r="AV90" t="e">
            <v>#DIV/0!</v>
          </cell>
          <cell r="AW90" t="e">
            <v>#DIV/0!</v>
          </cell>
          <cell r="AX90" t="e">
            <v>#DIV/0!</v>
          </cell>
          <cell r="AY90" t="e">
            <v>#DIV/0!</v>
          </cell>
          <cell r="AZ90" t="e">
            <v>#DIV/0!</v>
          </cell>
          <cell r="BA90" t="e">
            <v>#DIV/0!</v>
          </cell>
          <cell r="BB90" t="e">
            <v>#DIV/0!</v>
          </cell>
        </row>
        <row r="91">
          <cell r="M91" t="e">
            <v>#DIV/0!</v>
          </cell>
          <cell r="AS91" t="e">
            <v>#DIV/0!</v>
          </cell>
          <cell r="AT91" t="e">
            <v>#DIV/0!</v>
          </cell>
          <cell r="AU91" t="e">
            <v>#DIV/0!</v>
          </cell>
          <cell r="AV91" t="e">
            <v>#DIV/0!</v>
          </cell>
          <cell r="AW91" t="e">
            <v>#DIV/0!</v>
          </cell>
          <cell r="AX91" t="e">
            <v>#DIV/0!</v>
          </cell>
          <cell r="AY91" t="e">
            <v>#DIV/0!</v>
          </cell>
          <cell r="AZ91" t="e">
            <v>#DIV/0!</v>
          </cell>
          <cell r="BA91" t="e">
            <v>#DIV/0!</v>
          </cell>
          <cell r="BB91" t="e">
            <v>#DIV/0!</v>
          </cell>
        </row>
        <row r="92">
          <cell r="M92" t="e">
            <v>#DIV/0!</v>
          </cell>
          <cell r="AS92" t="e">
            <v>#DIV/0!</v>
          </cell>
          <cell r="AT92" t="e">
            <v>#DIV/0!</v>
          </cell>
          <cell r="AU92" t="e">
            <v>#DIV/0!</v>
          </cell>
          <cell r="AV92" t="e">
            <v>#DIV/0!</v>
          </cell>
          <cell r="AW92" t="e">
            <v>#DIV/0!</v>
          </cell>
          <cell r="AX92" t="e">
            <v>#DIV/0!</v>
          </cell>
          <cell r="AY92" t="e">
            <v>#DIV/0!</v>
          </cell>
          <cell r="AZ92" t="e">
            <v>#DIV/0!</v>
          </cell>
          <cell r="BA92" t="e">
            <v>#DIV/0!</v>
          </cell>
          <cell r="BB92" t="e">
            <v>#DIV/0!</v>
          </cell>
        </row>
        <row r="93">
          <cell r="M93" t="e">
            <v>#DIV/0!</v>
          </cell>
          <cell r="AS93" t="e">
            <v>#DIV/0!</v>
          </cell>
          <cell r="AT93" t="e">
            <v>#DIV/0!</v>
          </cell>
          <cell r="AU93" t="e">
            <v>#DIV/0!</v>
          </cell>
          <cell r="AV93" t="e">
            <v>#DIV/0!</v>
          </cell>
          <cell r="AW93" t="e">
            <v>#DIV/0!</v>
          </cell>
          <cell r="AX93" t="e">
            <v>#DIV/0!</v>
          </cell>
          <cell r="AY93" t="e">
            <v>#DIV/0!</v>
          </cell>
          <cell r="AZ93" t="e">
            <v>#DIV/0!</v>
          </cell>
          <cell r="BA93" t="e">
            <v>#DIV/0!</v>
          </cell>
          <cell r="BB93" t="e">
            <v>#DIV/0!</v>
          </cell>
        </row>
        <row r="94">
          <cell r="M94" t="e">
            <v>#DIV/0!</v>
          </cell>
          <cell r="AS94" t="e">
            <v>#DIV/0!</v>
          </cell>
          <cell r="AT94" t="e">
            <v>#DIV/0!</v>
          </cell>
          <cell r="AU94" t="e">
            <v>#DIV/0!</v>
          </cell>
          <cell r="AV94" t="e">
            <v>#DIV/0!</v>
          </cell>
          <cell r="AW94" t="e">
            <v>#DIV/0!</v>
          </cell>
          <cell r="AX94" t="e">
            <v>#DIV/0!</v>
          </cell>
          <cell r="AY94" t="e">
            <v>#DIV/0!</v>
          </cell>
          <cell r="AZ94" t="e">
            <v>#DIV/0!</v>
          </cell>
          <cell r="BA94" t="e">
            <v>#DIV/0!</v>
          </cell>
          <cell r="BB94" t="e">
            <v>#DIV/0!</v>
          </cell>
        </row>
        <row r="95">
          <cell r="M95" t="e">
            <v>#DIV/0!</v>
          </cell>
          <cell r="AS95" t="e">
            <v>#DIV/0!</v>
          </cell>
          <cell r="AT95" t="e">
            <v>#DIV/0!</v>
          </cell>
          <cell r="AU95" t="e">
            <v>#DIV/0!</v>
          </cell>
          <cell r="AV95" t="e">
            <v>#DIV/0!</v>
          </cell>
          <cell r="AW95" t="e">
            <v>#DIV/0!</v>
          </cell>
          <cell r="AX95" t="e">
            <v>#DIV/0!</v>
          </cell>
          <cell r="AY95" t="e">
            <v>#DIV/0!</v>
          </cell>
          <cell r="AZ95" t="e">
            <v>#DIV/0!</v>
          </cell>
          <cell r="BA95" t="e">
            <v>#DIV/0!</v>
          </cell>
          <cell r="BB95" t="e">
            <v>#DIV/0!</v>
          </cell>
        </row>
        <row r="96">
          <cell r="M96" t="e">
            <v>#DIV/0!</v>
          </cell>
          <cell r="AS96" t="e">
            <v>#DIV/0!</v>
          </cell>
          <cell r="AT96" t="e">
            <v>#DIV/0!</v>
          </cell>
          <cell r="AU96" t="e">
            <v>#DIV/0!</v>
          </cell>
          <cell r="AV96" t="e">
            <v>#DIV/0!</v>
          </cell>
          <cell r="AW96" t="e">
            <v>#DIV/0!</v>
          </cell>
          <cell r="AX96" t="e">
            <v>#DIV/0!</v>
          </cell>
          <cell r="AY96" t="e">
            <v>#DIV/0!</v>
          </cell>
          <cell r="AZ96" t="e">
            <v>#DIV/0!</v>
          </cell>
          <cell r="BA96" t="e">
            <v>#DIV/0!</v>
          </cell>
          <cell r="BB96" t="e">
            <v>#DIV/0!</v>
          </cell>
        </row>
        <row r="97">
          <cell r="M97" t="e">
            <v>#DIV/0!</v>
          </cell>
          <cell r="AS97" t="e">
            <v>#DIV/0!</v>
          </cell>
          <cell r="AT97" t="e">
            <v>#DIV/0!</v>
          </cell>
          <cell r="AU97" t="e">
            <v>#DIV/0!</v>
          </cell>
          <cell r="AV97" t="e">
            <v>#DIV/0!</v>
          </cell>
          <cell r="AW97" t="e">
            <v>#DIV/0!</v>
          </cell>
          <cell r="AX97" t="e">
            <v>#DIV/0!</v>
          </cell>
          <cell r="AY97" t="e">
            <v>#DIV/0!</v>
          </cell>
          <cell r="AZ97" t="e">
            <v>#DIV/0!</v>
          </cell>
          <cell r="BA97" t="e">
            <v>#DIV/0!</v>
          </cell>
          <cell r="BB97" t="e">
            <v>#DIV/0!</v>
          </cell>
        </row>
        <row r="98">
          <cell r="M98" t="e">
            <v>#DIV/0!</v>
          </cell>
          <cell r="AS98" t="e">
            <v>#DIV/0!</v>
          </cell>
          <cell r="AT98" t="e">
            <v>#DIV/0!</v>
          </cell>
          <cell r="AU98" t="e">
            <v>#DIV/0!</v>
          </cell>
          <cell r="AV98" t="e">
            <v>#DIV/0!</v>
          </cell>
          <cell r="AW98" t="e">
            <v>#DIV/0!</v>
          </cell>
          <cell r="AX98" t="e">
            <v>#DIV/0!</v>
          </cell>
          <cell r="AY98" t="e">
            <v>#DIV/0!</v>
          </cell>
          <cell r="AZ98" t="e">
            <v>#DIV/0!</v>
          </cell>
          <cell r="BA98" t="e">
            <v>#DIV/0!</v>
          </cell>
          <cell r="BB98" t="e">
            <v>#DIV/0!</v>
          </cell>
        </row>
        <row r="99">
          <cell r="M99" t="e">
            <v>#DIV/0!</v>
          </cell>
          <cell r="AS99" t="e">
            <v>#DIV/0!</v>
          </cell>
          <cell r="AT99" t="e">
            <v>#DIV/0!</v>
          </cell>
          <cell r="AU99" t="e">
            <v>#DIV/0!</v>
          </cell>
          <cell r="AV99" t="e">
            <v>#DIV/0!</v>
          </cell>
          <cell r="AW99" t="e">
            <v>#DIV/0!</v>
          </cell>
          <cell r="AX99" t="e">
            <v>#DIV/0!</v>
          </cell>
          <cell r="AY99" t="e">
            <v>#DIV/0!</v>
          </cell>
          <cell r="AZ99" t="e">
            <v>#DIV/0!</v>
          </cell>
          <cell r="BA99" t="e">
            <v>#DIV/0!</v>
          </cell>
          <cell r="BB99" t="e">
            <v>#DIV/0!</v>
          </cell>
        </row>
        <row r="100">
          <cell r="M100" t="e">
            <v>#DIV/0!</v>
          </cell>
          <cell r="AS100" t="e">
            <v>#DIV/0!</v>
          </cell>
          <cell r="AT100" t="e">
            <v>#DIV/0!</v>
          </cell>
          <cell r="AU100" t="e">
            <v>#DIV/0!</v>
          </cell>
          <cell r="AV100" t="e">
            <v>#DIV/0!</v>
          </cell>
          <cell r="AW100" t="e">
            <v>#DIV/0!</v>
          </cell>
          <cell r="AX100" t="e">
            <v>#DIV/0!</v>
          </cell>
          <cell r="AY100" t="e">
            <v>#DIV/0!</v>
          </cell>
          <cell r="AZ100" t="e">
            <v>#DIV/0!</v>
          </cell>
          <cell r="BA100" t="e">
            <v>#DIV/0!</v>
          </cell>
          <cell r="BB100" t="e">
            <v>#DIV/0!</v>
          </cell>
        </row>
        <row r="101">
          <cell r="M101" t="e">
            <v>#DIV/0!</v>
          </cell>
          <cell r="AS101" t="e">
            <v>#DIV/0!</v>
          </cell>
          <cell r="AT101" t="e">
            <v>#DIV/0!</v>
          </cell>
          <cell r="AU101" t="e">
            <v>#DIV/0!</v>
          </cell>
          <cell r="AV101" t="e">
            <v>#DIV/0!</v>
          </cell>
          <cell r="AW101" t="e">
            <v>#DIV/0!</v>
          </cell>
          <cell r="AX101" t="e">
            <v>#DIV/0!</v>
          </cell>
          <cell r="AY101" t="e">
            <v>#DIV/0!</v>
          </cell>
          <cell r="AZ101" t="e">
            <v>#DIV/0!</v>
          </cell>
          <cell r="BA101" t="e">
            <v>#DIV/0!</v>
          </cell>
          <cell r="BB101" t="e">
            <v>#DIV/0!</v>
          </cell>
        </row>
        <row r="102">
          <cell r="M102" t="e">
            <v>#DIV/0!</v>
          </cell>
          <cell r="AS102" t="e">
            <v>#DIV/0!</v>
          </cell>
          <cell r="AT102" t="e">
            <v>#DIV/0!</v>
          </cell>
          <cell r="AU102" t="e">
            <v>#DIV/0!</v>
          </cell>
          <cell r="AV102" t="e">
            <v>#DIV/0!</v>
          </cell>
          <cell r="AW102" t="e">
            <v>#DIV/0!</v>
          </cell>
          <cell r="AX102" t="e">
            <v>#DIV/0!</v>
          </cell>
          <cell r="AY102" t="e">
            <v>#DIV/0!</v>
          </cell>
          <cell r="AZ102" t="e">
            <v>#DIV/0!</v>
          </cell>
          <cell r="BA102" t="e">
            <v>#DIV/0!</v>
          </cell>
          <cell r="BB102" t="e">
            <v>#DIV/0!</v>
          </cell>
        </row>
        <row r="103">
          <cell r="M103" t="e">
            <v>#DIV/0!</v>
          </cell>
          <cell r="AS103" t="e">
            <v>#DIV/0!</v>
          </cell>
          <cell r="AT103" t="e">
            <v>#DIV/0!</v>
          </cell>
          <cell r="AU103" t="e">
            <v>#DIV/0!</v>
          </cell>
          <cell r="AV103" t="e">
            <v>#DIV/0!</v>
          </cell>
          <cell r="AW103" t="e">
            <v>#DIV/0!</v>
          </cell>
          <cell r="AX103" t="e">
            <v>#DIV/0!</v>
          </cell>
          <cell r="AY103" t="e">
            <v>#DIV/0!</v>
          </cell>
          <cell r="AZ103" t="e">
            <v>#DIV/0!</v>
          </cell>
          <cell r="BA103" t="e">
            <v>#DIV/0!</v>
          </cell>
          <cell r="BB103" t="e">
            <v>#DIV/0!</v>
          </cell>
        </row>
        <row r="104">
          <cell r="M104" t="e">
            <v>#DIV/0!</v>
          </cell>
          <cell r="AS104" t="e">
            <v>#DIV/0!</v>
          </cell>
          <cell r="AT104" t="e">
            <v>#DIV/0!</v>
          </cell>
          <cell r="AU104" t="e">
            <v>#DIV/0!</v>
          </cell>
          <cell r="AV104" t="e">
            <v>#DIV/0!</v>
          </cell>
          <cell r="AW104" t="e">
            <v>#DIV/0!</v>
          </cell>
          <cell r="AX104" t="e">
            <v>#DIV/0!</v>
          </cell>
          <cell r="AY104" t="e">
            <v>#DIV/0!</v>
          </cell>
          <cell r="AZ104" t="e">
            <v>#DIV/0!</v>
          </cell>
          <cell r="BA104" t="e">
            <v>#DIV/0!</v>
          </cell>
          <cell r="BB104" t="e">
            <v>#DIV/0!</v>
          </cell>
        </row>
        <row r="105">
          <cell r="M105" t="e">
            <v>#DIV/0!</v>
          </cell>
          <cell r="AS105" t="e">
            <v>#DIV/0!</v>
          </cell>
          <cell r="AT105" t="e">
            <v>#DIV/0!</v>
          </cell>
          <cell r="AU105" t="e">
            <v>#DIV/0!</v>
          </cell>
          <cell r="AV105" t="e">
            <v>#DIV/0!</v>
          </cell>
          <cell r="AW105" t="e">
            <v>#DIV/0!</v>
          </cell>
          <cell r="AX105" t="e">
            <v>#DIV/0!</v>
          </cell>
          <cell r="AY105" t="e">
            <v>#DIV/0!</v>
          </cell>
          <cell r="AZ105" t="e">
            <v>#DIV/0!</v>
          </cell>
          <cell r="BA105" t="e">
            <v>#DIV/0!</v>
          </cell>
          <cell r="BB105" t="e">
            <v>#DIV/0!</v>
          </cell>
        </row>
        <row r="106">
          <cell r="M106" t="e">
            <v>#DIV/0!</v>
          </cell>
          <cell r="AS106" t="e">
            <v>#DIV/0!</v>
          </cell>
          <cell r="AT106" t="e">
            <v>#DIV/0!</v>
          </cell>
          <cell r="AU106" t="e">
            <v>#DIV/0!</v>
          </cell>
          <cell r="AV106" t="e">
            <v>#DIV/0!</v>
          </cell>
          <cell r="AW106" t="e">
            <v>#DIV/0!</v>
          </cell>
          <cell r="AX106" t="e">
            <v>#DIV/0!</v>
          </cell>
          <cell r="AY106" t="e">
            <v>#DIV/0!</v>
          </cell>
          <cell r="AZ106" t="e">
            <v>#DIV/0!</v>
          </cell>
          <cell r="BA106" t="e">
            <v>#DIV/0!</v>
          </cell>
          <cell r="BB106" t="e">
            <v>#DIV/0!</v>
          </cell>
        </row>
        <row r="107">
          <cell r="M107" t="e">
            <v>#DIV/0!</v>
          </cell>
          <cell r="AS107" t="e">
            <v>#DIV/0!</v>
          </cell>
          <cell r="AT107" t="e">
            <v>#DIV/0!</v>
          </cell>
          <cell r="AU107" t="e">
            <v>#DIV/0!</v>
          </cell>
          <cell r="AV107" t="e">
            <v>#DIV/0!</v>
          </cell>
          <cell r="AW107" t="e">
            <v>#DIV/0!</v>
          </cell>
          <cell r="AX107" t="e">
            <v>#DIV/0!</v>
          </cell>
          <cell r="AY107" t="e">
            <v>#DIV/0!</v>
          </cell>
          <cell r="AZ107" t="e">
            <v>#DIV/0!</v>
          </cell>
          <cell r="BA107" t="e">
            <v>#DIV/0!</v>
          </cell>
          <cell r="BB107" t="e">
            <v>#DIV/0!</v>
          </cell>
        </row>
        <row r="108">
          <cell r="M108" t="e">
            <v>#DIV/0!</v>
          </cell>
          <cell r="AS108" t="e">
            <v>#DIV/0!</v>
          </cell>
          <cell r="AT108" t="e">
            <v>#DIV/0!</v>
          </cell>
          <cell r="AU108" t="e">
            <v>#DIV/0!</v>
          </cell>
          <cell r="AV108" t="e">
            <v>#DIV/0!</v>
          </cell>
          <cell r="AW108" t="e">
            <v>#DIV/0!</v>
          </cell>
          <cell r="AX108" t="e">
            <v>#DIV/0!</v>
          </cell>
          <cell r="AY108" t="e">
            <v>#DIV/0!</v>
          </cell>
          <cell r="AZ108" t="e">
            <v>#DIV/0!</v>
          </cell>
          <cell r="BA108" t="e">
            <v>#DIV/0!</v>
          </cell>
          <cell r="BB108" t="e">
            <v>#DIV/0!</v>
          </cell>
        </row>
        <row r="109">
          <cell r="M109" t="e">
            <v>#DIV/0!</v>
          </cell>
          <cell r="AS109" t="e">
            <v>#DIV/0!</v>
          </cell>
          <cell r="AT109" t="e">
            <v>#DIV/0!</v>
          </cell>
          <cell r="AU109" t="e">
            <v>#DIV/0!</v>
          </cell>
          <cell r="AV109" t="e">
            <v>#DIV/0!</v>
          </cell>
          <cell r="AW109" t="e">
            <v>#DIV/0!</v>
          </cell>
          <cell r="AX109" t="e">
            <v>#DIV/0!</v>
          </cell>
          <cell r="AY109" t="e">
            <v>#DIV/0!</v>
          </cell>
          <cell r="AZ109" t="e">
            <v>#DIV/0!</v>
          </cell>
          <cell r="BA109" t="e">
            <v>#DIV/0!</v>
          </cell>
          <cell r="BB109" t="e">
            <v>#DIV/0!</v>
          </cell>
        </row>
        <row r="110">
          <cell r="M110" t="e">
            <v>#DIV/0!</v>
          </cell>
          <cell r="AS110" t="e">
            <v>#DIV/0!</v>
          </cell>
          <cell r="AT110" t="e">
            <v>#DIV/0!</v>
          </cell>
          <cell r="AU110" t="e">
            <v>#DIV/0!</v>
          </cell>
          <cell r="AV110" t="e">
            <v>#DIV/0!</v>
          </cell>
          <cell r="AW110" t="e">
            <v>#DIV/0!</v>
          </cell>
          <cell r="AX110" t="e">
            <v>#DIV/0!</v>
          </cell>
          <cell r="AY110" t="e">
            <v>#DIV/0!</v>
          </cell>
          <cell r="AZ110" t="e">
            <v>#DIV/0!</v>
          </cell>
          <cell r="BA110" t="e">
            <v>#DIV/0!</v>
          </cell>
          <cell r="BB110" t="e">
            <v>#DIV/0!</v>
          </cell>
        </row>
        <row r="111">
          <cell r="M111" t="e">
            <v>#DIV/0!</v>
          </cell>
          <cell r="AS111" t="e">
            <v>#DIV/0!</v>
          </cell>
          <cell r="AT111" t="e">
            <v>#DIV/0!</v>
          </cell>
          <cell r="AU111" t="e">
            <v>#DIV/0!</v>
          </cell>
          <cell r="AV111" t="e">
            <v>#DIV/0!</v>
          </cell>
          <cell r="AW111" t="e">
            <v>#DIV/0!</v>
          </cell>
          <cell r="AX111" t="e">
            <v>#DIV/0!</v>
          </cell>
          <cell r="AY111" t="e">
            <v>#DIV/0!</v>
          </cell>
          <cell r="AZ111" t="e">
            <v>#DIV/0!</v>
          </cell>
          <cell r="BA111" t="e">
            <v>#DIV/0!</v>
          </cell>
          <cell r="BB111" t="e">
            <v>#DIV/0!</v>
          </cell>
        </row>
        <row r="112">
          <cell r="M112" t="e">
            <v>#DIV/0!</v>
          </cell>
          <cell r="AS112" t="e">
            <v>#DIV/0!</v>
          </cell>
          <cell r="AT112" t="e">
            <v>#DIV/0!</v>
          </cell>
          <cell r="AU112" t="e">
            <v>#DIV/0!</v>
          </cell>
          <cell r="AV112" t="e">
            <v>#DIV/0!</v>
          </cell>
          <cell r="AW112" t="e">
            <v>#DIV/0!</v>
          </cell>
          <cell r="AX112" t="e">
            <v>#DIV/0!</v>
          </cell>
          <cell r="AY112" t="e">
            <v>#DIV/0!</v>
          </cell>
          <cell r="AZ112" t="e">
            <v>#DIV/0!</v>
          </cell>
          <cell r="BA112" t="e">
            <v>#DIV/0!</v>
          </cell>
          <cell r="BB112" t="e">
            <v>#DIV/0!</v>
          </cell>
        </row>
        <row r="113">
          <cell r="M113" t="e">
            <v>#DIV/0!</v>
          </cell>
          <cell r="AS113" t="e">
            <v>#DIV/0!</v>
          </cell>
          <cell r="AT113" t="e">
            <v>#DIV/0!</v>
          </cell>
          <cell r="AU113" t="e">
            <v>#DIV/0!</v>
          </cell>
          <cell r="AV113" t="e">
            <v>#DIV/0!</v>
          </cell>
          <cell r="AW113" t="e">
            <v>#DIV/0!</v>
          </cell>
          <cell r="AX113" t="e">
            <v>#DIV/0!</v>
          </cell>
          <cell r="AY113" t="e">
            <v>#DIV/0!</v>
          </cell>
          <cell r="AZ113" t="e">
            <v>#DIV/0!</v>
          </cell>
          <cell r="BA113" t="e">
            <v>#DIV/0!</v>
          </cell>
          <cell r="BB113" t="e">
            <v>#DIV/0!</v>
          </cell>
        </row>
        <row r="114">
          <cell r="M114" t="e">
            <v>#DIV/0!</v>
          </cell>
          <cell r="AS114" t="e">
            <v>#DIV/0!</v>
          </cell>
          <cell r="AT114" t="e">
            <v>#DIV/0!</v>
          </cell>
          <cell r="AU114" t="e">
            <v>#DIV/0!</v>
          </cell>
          <cell r="AV114" t="e">
            <v>#DIV/0!</v>
          </cell>
          <cell r="AW114" t="e">
            <v>#DIV/0!</v>
          </cell>
          <cell r="AX114" t="e">
            <v>#DIV/0!</v>
          </cell>
          <cell r="AY114" t="e">
            <v>#DIV/0!</v>
          </cell>
          <cell r="AZ114" t="e">
            <v>#DIV/0!</v>
          </cell>
          <cell r="BA114" t="e">
            <v>#DIV/0!</v>
          </cell>
          <cell r="BB114" t="e">
            <v>#DIV/0!</v>
          </cell>
        </row>
        <row r="115">
          <cell r="M115" t="e">
            <v>#DIV/0!</v>
          </cell>
          <cell r="AS115" t="e">
            <v>#DIV/0!</v>
          </cell>
          <cell r="AT115" t="e">
            <v>#DIV/0!</v>
          </cell>
          <cell r="AU115" t="e">
            <v>#DIV/0!</v>
          </cell>
          <cell r="AV115" t="e">
            <v>#DIV/0!</v>
          </cell>
          <cell r="AW115" t="e">
            <v>#DIV/0!</v>
          </cell>
          <cell r="AX115" t="e">
            <v>#DIV/0!</v>
          </cell>
          <cell r="AY115" t="e">
            <v>#DIV/0!</v>
          </cell>
          <cell r="AZ115" t="e">
            <v>#DIV/0!</v>
          </cell>
          <cell r="BA115" t="e">
            <v>#DIV/0!</v>
          </cell>
          <cell r="BB115" t="e">
            <v>#DIV/0!</v>
          </cell>
        </row>
        <row r="116">
          <cell r="M116" t="e">
            <v>#DIV/0!</v>
          </cell>
          <cell r="AS116" t="e">
            <v>#DIV/0!</v>
          </cell>
          <cell r="AT116" t="e">
            <v>#DIV/0!</v>
          </cell>
          <cell r="AU116" t="e">
            <v>#DIV/0!</v>
          </cell>
          <cell r="AV116" t="e">
            <v>#DIV/0!</v>
          </cell>
          <cell r="AW116" t="e">
            <v>#DIV/0!</v>
          </cell>
          <cell r="AX116" t="e">
            <v>#DIV/0!</v>
          </cell>
          <cell r="AY116" t="e">
            <v>#DIV/0!</v>
          </cell>
          <cell r="AZ116" t="e">
            <v>#DIV/0!</v>
          </cell>
          <cell r="BA116" t="e">
            <v>#DIV/0!</v>
          </cell>
          <cell r="BB116" t="e">
            <v>#DIV/0!</v>
          </cell>
        </row>
        <row r="117">
          <cell r="M117" t="e">
            <v>#DIV/0!</v>
          </cell>
          <cell r="AS117" t="e">
            <v>#DIV/0!</v>
          </cell>
          <cell r="AT117" t="e">
            <v>#DIV/0!</v>
          </cell>
          <cell r="AU117" t="e">
            <v>#DIV/0!</v>
          </cell>
          <cell r="AV117" t="e">
            <v>#DIV/0!</v>
          </cell>
          <cell r="AW117" t="e">
            <v>#DIV/0!</v>
          </cell>
          <cell r="AX117" t="e">
            <v>#DIV/0!</v>
          </cell>
          <cell r="AY117" t="e">
            <v>#DIV/0!</v>
          </cell>
          <cell r="AZ117" t="e">
            <v>#DIV/0!</v>
          </cell>
          <cell r="BA117" t="e">
            <v>#DIV/0!</v>
          </cell>
          <cell r="BB117" t="e">
            <v>#DIV/0!</v>
          </cell>
        </row>
        <row r="118">
          <cell r="M118" t="e">
            <v>#DIV/0!</v>
          </cell>
          <cell r="AS118" t="e">
            <v>#DIV/0!</v>
          </cell>
          <cell r="AT118" t="e">
            <v>#DIV/0!</v>
          </cell>
          <cell r="AU118" t="e">
            <v>#DIV/0!</v>
          </cell>
          <cell r="AV118" t="e">
            <v>#DIV/0!</v>
          </cell>
          <cell r="AW118" t="e">
            <v>#DIV/0!</v>
          </cell>
          <cell r="AX118" t="e">
            <v>#DIV/0!</v>
          </cell>
          <cell r="AY118" t="e">
            <v>#DIV/0!</v>
          </cell>
          <cell r="AZ118" t="e">
            <v>#DIV/0!</v>
          </cell>
          <cell r="BA118" t="e">
            <v>#DIV/0!</v>
          </cell>
          <cell r="BB118" t="e">
            <v>#DIV/0!</v>
          </cell>
        </row>
        <row r="119">
          <cell r="M119" t="e">
            <v>#DIV/0!</v>
          </cell>
          <cell r="AS119" t="e">
            <v>#DIV/0!</v>
          </cell>
          <cell r="AT119" t="e">
            <v>#DIV/0!</v>
          </cell>
          <cell r="AU119" t="e">
            <v>#DIV/0!</v>
          </cell>
          <cell r="AV119" t="e">
            <v>#DIV/0!</v>
          </cell>
          <cell r="AW119" t="e">
            <v>#DIV/0!</v>
          </cell>
          <cell r="AX119" t="e">
            <v>#DIV/0!</v>
          </cell>
          <cell r="AY119" t="e">
            <v>#DIV/0!</v>
          </cell>
          <cell r="AZ119" t="e">
            <v>#DIV/0!</v>
          </cell>
          <cell r="BA119" t="e">
            <v>#DIV/0!</v>
          </cell>
          <cell r="BB119" t="e">
            <v>#DIV/0!</v>
          </cell>
        </row>
        <row r="120">
          <cell r="M120" t="e">
            <v>#DIV/0!</v>
          </cell>
          <cell r="AS120" t="e">
            <v>#DIV/0!</v>
          </cell>
          <cell r="AT120" t="e">
            <v>#DIV/0!</v>
          </cell>
          <cell r="AU120" t="e">
            <v>#DIV/0!</v>
          </cell>
          <cell r="AV120" t="e">
            <v>#DIV/0!</v>
          </cell>
          <cell r="AW120" t="e">
            <v>#DIV/0!</v>
          </cell>
          <cell r="AX120" t="e">
            <v>#DIV/0!</v>
          </cell>
          <cell r="AY120" t="e">
            <v>#DIV/0!</v>
          </cell>
          <cell r="AZ120" t="e">
            <v>#DIV/0!</v>
          </cell>
          <cell r="BA120" t="e">
            <v>#DIV/0!</v>
          </cell>
          <cell r="BB120" t="e">
            <v>#DIV/0!</v>
          </cell>
        </row>
        <row r="121">
          <cell r="M121" t="e">
            <v>#DIV/0!</v>
          </cell>
          <cell r="AS121" t="e">
            <v>#DIV/0!</v>
          </cell>
          <cell r="AT121" t="e">
            <v>#DIV/0!</v>
          </cell>
          <cell r="AU121" t="e">
            <v>#DIV/0!</v>
          </cell>
          <cell r="AV121" t="e">
            <v>#DIV/0!</v>
          </cell>
          <cell r="AW121" t="e">
            <v>#DIV/0!</v>
          </cell>
          <cell r="AX121" t="e">
            <v>#DIV/0!</v>
          </cell>
          <cell r="AY121" t="e">
            <v>#DIV/0!</v>
          </cell>
          <cell r="AZ121" t="e">
            <v>#DIV/0!</v>
          </cell>
          <cell r="BA121" t="e">
            <v>#DIV/0!</v>
          </cell>
          <cell r="BB121" t="e">
            <v>#DIV/0!</v>
          </cell>
        </row>
        <row r="122">
          <cell r="M122" t="e">
            <v>#DIV/0!</v>
          </cell>
          <cell r="AS122" t="e">
            <v>#DIV/0!</v>
          </cell>
          <cell r="AT122" t="e">
            <v>#DIV/0!</v>
          </cell>
          <cell r="AU122" t="e">
            <v>#DIV/0!</v>
          </cell>
          <cell r="AV122" t="e">
            <v>#DIV/0!</v>
          </cell>
          <cell r="AW122" t="e">
            <v>#DIV/0!</v>
          </cell>
          <cell r="AX122" t="e">
            <v>#DIV/0!</v>
          </cell>
          <cell r="AY122" t="e">
            <v>#DIV/0!</v>
          </cell>
          <cell r="AZ122" t="e">
            <v>#DIV/0!</v>
          </cell>
          <cell r="BA122" t="e">
            <v>#DIV/0!</v>
          </cell>
          <cell r="BB122" t="e">
            <v>#DIV/0!</v>
          </cell>
        </row>
        <row r="123">
          <cell r="M123">
            <v>0</v>
          </cell>
          <cell r="AS123">
            <v>0</v>
          </cell>
          <cell r="AT123">
            <v>0</v>
          </cell>
          <cell r="AU123">
            <v>0</v>
          </cell>
          <cell r="AV123">
            <v>0</v>
          </cell>
          <cell r="AW123">
            <v>0</v>
          </cell>
          <cell r="AX123">
            <v>0</v>
          </cell>
          <cell r="AY123">
            <v>0</v>
          </cell>
          <cell r="AZ123">
            <v>0</v>
          </cell>
          <cell r="BA123">
            <v>0</v>
          </cell>
          <cell r="BB123">
            <v>0</v>
          </cell>
        </row>
        <row r="124">
          <cell r="M124">
            <v>0</v>
          </cell>
          <cell r="AS124">
            <v>0</v>
          </cell>
          <cell r="AT124">
            <v>0</v>
          </cell>
          <cell r="AU124">
            <v>0</v>
          </cell>
          <cell r="AV124">
            <v>0</v>
          </cell>
          <cell r="AW124">
            <v>0</v>
          </cell>
          <cell r="AX124">
            <v>0</v>
          </cell>
          <cell r="AY124">
            <v>0</v>
          </cell>
          <cell r="AZ124">
            <v>0</v>
          </cell>
          <cell r="BA124">
            <v>0</v>
          </cell>
          <cell r="BB124">
            <v>0</v>
          </cell>
        </row>
        <row r="125">
          <cell r="M125" t="e">
            <v>#DIV/0!</v>
          </cell>
          <cell r="AS125" t="e">
            <v>#DIV/0!</v>
          </cell>
          <cell r="AT125" t="e">
            <v>#DIV/0!</v>
          </cell>
          <cell r="AU125" t="e">
            <v>#DIV/0!</v>
          </cell>
          <cell r="AV125" t="e">
            <v>#DIV/0!</v>
          </cell>
          <cell r="AW125" t="e">
            <v>#DIV/0!</v>
          </cell>
          <cell r="AX125" t="e">
            <v>#DIV/0!</v>
          </cell>
          <cell r="AY125" t="e">
            <v>#DIV/0!</v>
          </cell>
          <cell r="AZ125" t="e">
            <v>#DIV/0!</v>
          </cell>
          <cell r="BA125" t="e">
            <v>#DIV/0!</v>
          </cell>
          <cell r="BB125" t="e">
            <v>#DIV/0!</v>
          </cell>
        </row>
        <row r="126">
          <cell r="M126" t="e">
            <v>#DIV/0!</v>
          </cell>
          <cell r="AS126" t="e">
            <v>#DIV/0!</v>
          </cell>
          <cell r="AT126" t="e">
            <v>#DIV/0!</v>
          </cell>
          <cell r="AU126" t="e">
            <v>#DIV/0!</v>
          </cell>
          <cell r="AV126" t="e">
            <v>#DIV/0!</v>
          </cell>
          <cell r="AW126" t="e">
            <v>#DIV/0!</v>
          </cell>
          <cell r="AX126" t="e">
            <v>#DIV/0!</v>
          </cell>
          <cell r="AY126" t="e">
            <v>#DIV/0!</v>
          </cell>
          <cell r="AZ126" t="e">
            <v>#DIV/0!</v>
          </cell>
          <cell r="BA126" t="e">
            <v>#DIV/0!</v>
          </cell>
          <cell r="BB126" t="e">
            <v>#DIV/0!</v>
          </cell>
        </row>
        <row r="127">
          <cell r="M127" t="e">
            <v>#DIV/0!</v>
          </cell>
          <cell r="AS127" t="e">
            <v>#DIV/0!</v>
          </cell>
          <cell r="AT127" t="e">
            <v>#DIV/0!</v>
          </cell>
          <cell r="AU127" t="e">
            <v>#DIV/0!</v>
          </cell>
          <cell r="AV127" t="e">
            <v>#DIV/0!</v>
          </cell>
          <cell r="AW127" t="e">
            <v>#DIV/0!</v>
          </cell>
          <cell r="AX127" t="e">
            <v>#DIV/0!</v>
          </cell>
          <cell r="AY127" t="e">
            <v>#DIV/0!</v>
          </cell>
          <cell r="AZ127" t="e">
            <v>#DIV/0!</v>
          </cell>
          <cell r="BA127" t="e">
            <v>#DIV/0!</v>
          </cell>
          <cell r="BB127" t="e">
            <v>#DIV/0!</v>
          </cell>
        </row>
        <row r="128">
          <cell r="M128" t="e">
            <v>#DIV/0!</v>
          </cell>
          <cell r="AS128" t="e">
            <v>#DIV/0!</v>
          </cell>
          <cell r="AT128" t="e">
            <v>#DIV/0!</v>
          </cell>
          <cell r="AU128" t="e">
            <v>#DIV/0!</v>
          </cell>
          <cell r="AV128" t="e">
            <v>#DIV/0!</v>
          </cell>
          <cell r="AW128" t="e">
            <v>#DIV/0!</v>
          </cell>
          <cell r="AX128" t="e">
            <v>#DIV/0!</v>
          </cell>
          <cell r="AY128" t="e">
            <v>#DIV/0!</v>
          </cell>
          <cell r="AZ128" t="e">
            <v>#DIV/0!</v>
          </cell>
          <cell r="BA128" t="e">
            <v>#DIV/0!</v>
          </cell>
          <cell r="BB128" t="e">
            <v>#DIV/0!</v>
          </cell>
        </row>
        <row r="129">
          <cell r="M129" t="e">
            <v>#DIV/0!</v>
          </cell>
          <cell r="AS129" t="e">
            <v>#DIV/0!</v>
          </cell>
          <cell r="AT129" t="e">
            <v>#DIV/0!</v>
          </cell>
          <cell r="AU129" t="e">
            <v>#DIV/0!</v>
          </cell>
          <cell r="AV129" t="e">
            <v>#DIV/0!</v>
          </cell>
          <cell r="AW129" t="e">
            <v>#DIV/0!</v>
          </cell>
          <cell r="AX129" t="e">
            <v>#DIV/0!</v>
          </cell>
          <cell r="AY129" t="e">
            <v>#DIV/0!</v>
          </cell>
          <cell r="AZ129" t="e">
            <v>#DIV/0!</v>
          </cell>
          <cell r="BA129" t="e">
            <v>#DIV/0!</v>
          </cell>
          <cell r="BB129" t="e">
            <v>#DIV/0!</v>
          </cell>
        </row>
        <row r="130">
          <cell r="M130" t="e">
            <v>#DIV/0!</v>
          </cell>
          <cell r="AS130" t="e">
            <v>#DIV/0!</v>
          </cell>
          <cell r="AT130" t="e">
            <v>#DIV/0!</v>
          </cell>
          <cell r="AU130" t="e">
            <v>#DIV/0!</v>
          </cell>
          <cell r="AV130" t="e">
            <v>#DIV/0!</v>
          </cell>
          <cell r="AW130" t="e">
            <v>#DIV/0!</v>
          </cell>
          <cell r="AX130" t="e">
            <v>#DIV/0!</v>
          </cell>
          <cell r="AY130" t="e">
            <v>#DIV/0!</v>
          </cell>
          <cell r="AZ130" t="e">
            <v>#DIV/0!</v>
          </cell>
          <cell r="BA130" t="e">
            <v>#DIV/0!</v>
          </cell>
          <cell r="BB130" t="e">
            <v>#DIV/0!</v>
          </cell>
        </row>
        <row r="131">
          <cell r="M131" t="e">
            <v>#DIV/0!</v>
          </cell>
          <cell r="AS131" t="e">
            <v>#DIV/0!</v>
          </cell>
          <cell r="AT131" t="e">
            <v>#DIV/0!</v>
          </cell>
          <cell r="AU131" t="e">
            <v>#DIV/0!</v>
          </cell>
          <cell r="AV131" t="e">
            <v>#DIV/0!</v>
          </cell>
          <cell r="AW131" t="e">
            <v>#DIV/0!</v>
          </cell>
          <cell r="AX131" t="e">
            <v>#DIV/0!</v>
          </cell>
          <cell r="AY131" t="e">
            <v>#DIV/0!</v>
          </cell>
          <cell r="AZ131" t="e">
            <v>#DIV/0!</v>
          </cell>
          <cell r="BA131" t="e">
            <v>#DIV/0!</v>
          </cell>
          <cell r="BB131" t="e">
            <v>#DIV/0!</v>
          </cell>
        </row>
        <row r="132">
          <cell r="M132" t="e">
            <v>#DIV/0!</v>
          </cell>
          <cell r="AS132" t="e">
            <v>#DIV/0!</v>
          </cell>
          <cell r="AT132" t="e">
            <v>#DIV/0!</v>
          </cell>
          <cell r="AU132" t="e">
            <v>#DIV/0!</v>
          </cell>
          <cell r="AV132" t="e">
            <v>#DIV/0!</v>
          </cell>
          <cell r="AW132" t="e">
            <v>#DIV/0!</v>
          </cell>
          <cell r="AX132" t="e">
            <v>#DIV/0!</v>
          </cell>
          <cell r="AY132" t="e">
            <v>#DIV/0!</v>
          </cell>
          <cell r="AZ132" t="e">
            <v>#DIV/0!</v>
          </cell>
          <cell r="BA132" t="e">
            <v>#DIV/0!</v>
          </cell>
          <cell r="BB132" t="e">
            <v>#DIV/0!</v>
          </cell>
        </row>
        <row r="133">
          <cell r="M133" t="e">
            <v>#DIV/0!</v>
          </cell>
          <cell r="AS133" t="e">
            <v>#DIV/0!</v>
          </cell>
          <cell r="AT133" t="e">
            <v>#DIV/0!</v>
          </cell>
          <cell r="AU133" t="e">
            <v>#DIV/0!</v>
          </cell>
          <cell r="AV133" t="e">
            <v>#DIV/0!</v>
          </cell>
          <cell r="AW133" t="e">
            <v>#DIV/0!</v>
          </cell>
          <cell r="AX133" t="e">
            <v>#DIV/0!</v>
          </cell>
          <cell r="AY133" t="e">
            <v>#DIV/0!</v>
          </cell>
          <cell r="AZ133" t="e">
            <v>#DIV/0!</v>
          </cell>
          <cell r="BA133" t="e">
            <v>#DIV/0!</v>
          </cell>
          <cell r="BB133" t="e">
            <v>#DIV/0!</v>
          </cell>
        </row>
        <row r="134">
          <cell r="M134" t="e">
            <v>#DIV/0!</v>
          </cell>
          <cell r="AS134" t="e">
            <v>#DIV/0!</v>
          </cell>
          <cell r="AT134" t="e">
            <v>#DIV/0!</v>
          </cell>
          <cell r="AU134" t="e">
            <v>#DIV/0!</v>
          </cell>
          <cell r="AV134" t="e">
            <v>#DIV/0!</v>
          </cell>
          <cell r="AW134" t="e">
            <v>#DIV/0!</v>
          </cell>
          <cell r="AX134" t="e">
            <v>#DIV/0!</v>
          </cell>
          <cell r="AY134" t="e">
            <v>#DIV/0!</v>
          </cell>
          <cell r="AZ134" t="e">
            <v>#DIV/0!</v>
          </cell>
          <cell r="BA134" t="e">
            <v>#DIV/0!</v>
          </cell>
          <cell r="BB134" t="e">
            <v>#DIV/0!</v>
          </cell>
        </row>
        <row r="135">
          <cell r="M135" t="e">
            <v>#DIV/0!</v>
          </cell>
          <cell r="AS135" t="e">
            <v>#DIV/0!</v>
          </cell>
          <cell r="AT135" t="e">
            <v>#DIV/0!</v>
          </cell>
          <cell r="AU135" t="e">
            <v>#DIV/0!</v>
          </cell>
          <cell r="AV135" t="e">
            <v>#DIV/0!</v>
          </cell>
          <cell r="AW135" t="e">
            <v>#DIV/0!</v>
          </cell>
          <cell r="AX135" t="e">
            <v>#DIV/0!</v>
          </cell>
          <cell r="AY135" t="e">
            <v>#DIV/0!</v>
          </cell>
          <cell r="AZ135" t="e">
            <v>#DIV/0!</v>
          </cell>
          <cell r="BA135" t="e">
            <v>#DIV/0!</v>
          </cell>
          <cell r="BB135" t="e">
            <v>#DIV/0!</v>
          </cell>
        </row>
        <row r="136">
          <cell r="M136" t="e">
            <v>#DIV/0!</v>
          </cell>
          <cell r="AS136" t="e">
            <v>#DIV/0!</v>
          </cell>
          <cell r="AT136" t="e">
            <v>#DIV/0!</v>
          </cell>
          <cell r="AU136" t="e">
            <v>#DIV/0!</v>
          </cell>
          <cell r="AV136" t="e">
            <v>#DIV/0!</v>
          </cell>
          <cell r="AW136" t="e">
            <v>#DIV/0!</v>
          </cell>
          <cell r="AX136" t="e">
            <v>#DIV/0!</v>
          </cell>
          <cell r="AY136" t="e">
            <v>#DIV/0!</v>
          </cell>
          <cell r="AZ136" t="e">
            <v>#DIV/0!</v>
          </cell>
          <cell r="BA136" t="e">
            <v>#DIV/0!</v>
          </cell>
          <cell r="BB136" t="e">
            <v>#DIV/0!</v>
          </cell>
        </row>
        <row r="137">
          <cell r="M137" t="e">
            <v>#DIV/0!</v>
          </cell>
          <cell r="AS137" t="e">
            <v>#DIV/0!</v>
          </cell>
          <cell r="AT137" t="e">
            <v>#DIV/0!</v>
          </cell>
          <cell r="AU137" t="e">
            <v>#DIV/0!</v>
          </cell>
          <cell r="AV137" t="e">
            <v>#DIV/0!</v>
          </cell>
          <cell r="AW137" t="e">
            <v>#DIV/0!</v>
          </cell>
          <cell r="AX137" t="e">
            <v>#DIV/0!</v>
          </cell>
          <cell r="AY137" t="e">
            <v>#DIV/0!</v>
          </cell>
          <cell r="AZ137" t="e">
            <v>#DIV/0!</v>
          </cell>
          <cell r="BA137" t="e">
            <v>#DIV/0!</v>
          </cell>
          <cell r="BB137" t="e">
            <v>#DIV/0!</v>
          </cell>
        </row>
        <row r="138">
          <cell r="M138" t="e">
            <v>#DIV/0!</v>
          </cell>
          <cell r="AS138" t="e">
            <v>#DIV/0!</v>
          </cell>
          <cell r="AT138" t="e">
            <v>#DIV/0!</v>
          </cell>
          <cell r="AU138" t="e">
            <v>#DIV/0!</v>
          </cell>
          <cell r="AV138" t="e">
            <v>#DIV/0!</v>
          </cell>
          <cell r="AW138" t="e">
            <v>#DIV/0!</v>
          </cell>
          <cell r="AX138" t="e">
            <v>#DIV/0!</v>
          </cell>
          <cell r="AY138" t="e">
            <v>#DIV/0!</v>
          </cell>
          <cell r="AZ138" t="e">
            <v>#DIV/0!</v>
          </cell>
          <cell r="BA138" t="e">
            <v>#DIV/0!</v>
          </cell>
          <cell r="BB138" t="e">
            <v>#DIV/0!</v>
          </cell>
        </row>
        <row r="139">
          <cell r="M139" t="e">
            <v>#DIV/0!</v>
          </cell>
          <cell r="AS139" t="e">
            <v>#DIV/0!</v>
          </cell>
          <cell r="AT139" t="e">
            <v>#DIV/0!</v>
          </cell>
          <cell r="AU139" t="e">
            <v>#DIV/0!</v>
          </cell>
          <cell r="AV139" t="e">
            <v>#DIV/0!</v>
          </cell>
          <cell r="AW139" t="e">
            <v>#DIV/0!</v>
          </cell>
          <cell r="AX139" t="e">
            <v>#DIV/0!</v>
          </cell>
          <cell r="AY139" t="e">
            <v>#DIV/0!</v>
          </cell>
          <cell r="AZ139" t="e">
            <v>#DIV/0!</v>
          </cell>
          <cell r="BA139" t="e">
            <v>#DIV/0!</v>
          </cell>
          <cell r="BB139" t="e">
            <v>#DIV/0!</v>
          </cell>
        </row>
        <row r="140">
          <cell r="M140" t="e">
            <v>#DIV/0!</v>
          </cell>
          <cell r="AS140" t="e">
            <v>#DIV/0!</v>
          </cell>
          <cell r="AT140" t="e">
            <v>#DIV/0!</v>
          </cell>
          <cell r="AU140" t="e">
            <v>#DIV/0!</v>
          </cell>
          <cell r="AV140" t="e">
            <v>#DIV/0!</v>
          </cell>
          <cell r="AW140" t="e">
            <v>#DIV/0!</v>
          </cell>
          <cell r="AX140" t="e">
            <v>#DIV/0!</v>
          </cell>
          <cell r="AY140" t="e">
            <v>#DIV/0!</v>
          </cell>
          <cell r="AZ140" t="e">
            <v>#DIV/0!</v>
          </cell>
          <cell r="BA140" t="e">
            <v>#DIV/0!</v>
          </cell>
          <cell r="BB140" t="e">
            <v>#DIV/0!</v>
          </cell>
        </row>
        <row r="141">
          <cell r="M141" t="e">
            <v>#DIV/0!</v>
          </cell>
          <cell r="AS141" t="e">
            <v>#DIV/0!</v>
          </cell>
          <cell r="AT141" t="e">
            <v>#DIV/0!</v>
          </cell>
          <cell r="AU141" t="e">
            <v>#DIV/0!</v>
          </cell>
          <cell r="AV141" t="e">
            <v>#DIV/0!</v>
          </cell>
          <cell r="AW141" t="e">
            <v>#DIV/0!</v>
          </cell>
          <cell r="AX141" t="e">
            <v>#DIV/0!</v>
          </cell>
          <cell r="AY141" t="e">
            <v>#DIV/0!</v>
          </cell>
          <cell r="AZ141" t="e">
            <v>#DIV/0!</v>
          </cell>
          <cell r="BA141" t="e">
            <v>#DIV/0!</v>
          </cell>
          <cell r="BB141" t="e">
            <v>#DIV/0!</v>
          </cell>
        </row>
        <row r="142">
          <cell r="M142" t="e">
            <v>#DIV/0!</v>
          </cell>
          <cell r="AS142" t="e">
            <v>#DIV/0!</v>
          </cell>
          <cell r="AT142" t="e">
            <v>#DIV/0!</v>
          </cell>
          <cell r="AU142" t="e">
            <v>#DIV/0!</v>
          </cell>
          <cell r="AV142" t="e">
            <v>#DIV/0!</v>
          </cell>
          <cell r="AW142" t="e">
            <v>#DIV/0!</v>
          </cell>
          <cell r="AX142" t="e">
            <v>#DIV/0!</v>
          </cell>
          <cell r="AY142" t="e">
            <v>#DIV/0!</v>
          </cell>
          <cell r="AZ142" t="e">
            <v>#DIV/0!</v>
          </cell>
          <cell r="BA142" t="e">
            <v>#DIV/0!</v>
          </cell>
          <cell r="BB142" t="e">
            <v>#DIV/0!</v>
          </cell>
        </row>
        <row r="143">
          <cell r="M143" t="e">
            <v>#DIV/0!</v>
          </cell>
          <cell r="AS143" t="e">
            <v>#DIV/0!</v>
          </cell>
          <cell r="AT143" t="e">
            <v>#DIV/0!</v>
          </cell>
          <cell r="AU143" t="e">
            <v>#DIV/0!</v>
          </cell>
          <cell r="AV143" t="e">
            <v>#DIV/0!</v>
          </cell>
          <cell r="AW143" t="e">
            <v>#DIV/0!</v>
          </cell>
          <cell r="AX143" t="e">
            <v>#DIV/0!</v>
          </cell>
          <cell r="AY143" t="e">
            <v>#DIV/0!</v>
          </cell>
          <cell r="AZ143" t="e">
            <v>#DIV/0!</v>
          </cell>
          <cell r="BA143" t="e">
            <v>#DIV/0!</v>
          </cell>
          <cell r="BB143" t="e">
            <v>#DIV/0!</v>
          </cell>
        </row>
        <row r="144">
          <cell r="M144" t="e">
            <v>#DIV/0!</v>
          </cell>
          <cell r="AS144" t="e">
            <v>#DIV/0!</v>
          </cell>
          <cell r="AT144" t="e">
            <v>#DIV/0!</v>
          </cell>
          <cell r="AU144" t="e">
            <v>#DIV/0!</v>
          </cell>
          <cell r="AV144" t="e">
            <v>#DIV/0!</v>
          </cell>
          <cell r="AW144" t="e">
            <v>#DIV/0!</v>
          </cell>
          <cell r="AX144" t="e">
            <v>#DIV/0!</v>
          </cell>
          <cell r="AY144" t="e">
            <v>#DIV/0!</v>
          </cell>
          <cell r="AZ144" t="e">
            <v>#DIV/0!</v>
          </cell>
          <cell r="BA144" t="e">
            <v>#DIV/0!</v>
          </cell>
          <cell r="BB144" t="e">
            <v>#DIV/0!</v>
          </cell>
        </row>
        <row r="145">
          <cell r="M145" t="e">
            <v>#DIV/0!</v>
          </cell>
          <cell r="AS145" t="e">
            <v>#DIV/0!</v>
          </cell>
          <cell r="AT145" t="e">
            <v>#DIV/0!</v>
          </cell>
          <cell r="AU145" t="e">
            <v>#DIV/0!</v>
          </cell>
          <cell r="AV145" t="e">
            <v>#DIV/0!</v>
          </cell>
          <cell r="AW145" t="e">
            <v>#DIV/0!</v>
          </cell>
          <cell r="AX145" t="e">
            <v>#DIV/0!</v>
          </cell>
          <cell r="AY145" t="e">
            <v>#DIV/0!</v>
          </cell>
          <cell r="AZ145" t="e">
            <v>#DIV/0!</v>
          </cell>
          <cell r="BA145" t="e">
            <v>#DIV/0!</v>
          </cell>
          <cell r="BB145" t="e">
            <v>#DIV/0!</v>
          </cell>
        </row>
        <row r="146">
          <cell r="M146" t="e">
            <v>#DIV/0!</v>
          </cell>
          <cell r="AS146" t="e">
            <v>#DIV/0!</v>
          </cell>
          <cell r="AT146" t="e">
            <v>#DIV/0!</v>
          </cell>
          <cell r="AU146" t="e">
            <v>#DIV/0!</v>
          </cell>
          <cell r="AV146" t="e">
            <v>#DIV/0!</v>
          </cell>
          <cell r="AW146" t="e">
            <v>#DIV/0!</v>
          </cell>
          <cell r="AX146" t="e">
            <v>#DIV/0!</v>
          </cell>
          <cell r="AY146" t="e">
            <v>#DIV/0!</v>
          </cell>
          <cell r="AZ146" t="e">
            <v>#DIV/0!</v>
          </cell>
          <cell r="BA146" t="e">
            <v>#DIV/0!</v>
          </cell>
          <cell r="BB146" t="e">
            <v>#DIV/0!</v>
          </cell>
        </row>
        <row r="147">
          <cell r="M147" t="e">
            <v>#DIV/0!</v>
          </cell>
          <cell r="AS147" t="e">
            <v>#DIV/0!</v>
          </cell>
          <cell r="AT147" t="e">
            <v>#DIV/0!</v>
          </cell>
          <cell r="AU147" t="e">
            <v>#DIV/0!</v>
          </cell>
          <cell r="AV147" t="e">
            <v>#DIV/0!</v>
          </cell>
          <cell r="AW147" t="e">
            <v>#DIV/0!</v>
          </cell>
          <cell r="AX147" t="e">
            <v>#DIV/0!</v>
          </cell>
          <cell r="AY147" t="e">
            <v>#DIV/0!</v>
          </cell>
          <cell r="AZ147" t="e">
            <v>#DIV/0!</v>
          </cell>
          <cell r="BA147" t="e">
            <v>#DIV/0!</v>
          </cell>
          <cell r="BB147" t="e">
            <v>#DIV/0!</v>
          </cell>
        </row>
        <row r="148">
          <cell r="M148" t="e">
            <v>#DIV/0!</v>
          </cell>
          <cell r="AS148" t="e">
            <v>#DIV/0!</v>
          </cell>
          <cell r="AT148" t="e">
            <v>#DIV/0!</v>
          </cell>
          <cell r="AU148" t="e">
            <v>#DIV/0!</v>
          </cell>
          <cell r="AV148" t="e">
            <v>#DIV/0!</v>
          </cell>
          <cell r="AW148" t="e">
            <v>#DIV/0!</v>
          </cell>
          <cell r="AX148" t="e">
            <v>#DIV/0!</v>
          </cell>
          <cell r="AY148" t="e">
            <v>#DIV/0!</v>
          </cell>
          <cell r="AZ148" t="e">
            <v>#DIV/0!</v>
          </cell>
          <cell r="BA148" t="e">
            <v>#DIV/0!</v>
          </cell>
          <cell r="BB148" t="e">
            <v>#DIV/0!</v>
          </cell>
        </row>
        <row r="149">
          <cell r="M149" t="e">
            <v>#DIV/0!</v>
          </cell>
          <cell r="AS149" t="e">
            <v>#DIV/0!</v>
          </cell>
          <cell r="AT149" t="e">
            <v>#DIV/0!</v>
          </cell>
          <cell r="AU149" t="e">
            <v>#DIV/0!</v>
          </cell>
          <cell r="AV149" t="e">
            <v>#DIV/0!</v>
          </cell>
          <cell r="AW149" t="e">
            <v>#DIV/0!</v>
          </cell>
          <cell r="AX149" t="e">
            <v>#DIV/0!</v>
          </cell>
          <cell r="AY149" t="e">
            <v>#DIV/0!</v>
          </cell>
          <cell r="AZ149" t="e">
            <v>#DIV/0!</v>
          </cell>
          <cell r="BA149" t="e">
            <v>#DIV/0!</v>
          </cell>
          <cell r="BB149" t="e">
            <v>#DIV/0!</v>
          </cell>
        </row>
        <row r="150">
          <cell r="M150" t="e">
            <v>#DIV/0!</v>
          </cell>
          <cell r="AS150" t="e">
            <v>#DIV/0!</v>
          </cell>
          <cell r="AT150" t="e">
            <v>#DIV/0!</v>
          </cell>
          <cell r="AU150" t="e">
            <v>#DIV/0!</v>
          </cell>
          <cell r="AV150" t="e">
            <v>#DIV/0!</v>
          </cell>
          <cell r="AW150" t="e">
            <v>#DIV/0!</v>
          </cell>
          <cell r="AX150" t="e">
            <v>#DIV/0!</v>
          </cell>
          <cell r="AY150" t="e">
            <v>#DIV/0!</v>
          </cell>
          <cell r="AZ150" t="e">
            <v>#DIV/0!</v>
          </cell>
          <cell r="BA150" t="e">
            <v>#DIV/0!</v>
          </cell>
          <cell r="BB150" t="e">
            <v>#DIV/0!</v>
          </cell>
        </row>
        <row r="151">
          <cell r="M151" t="e">
            <v>#DIV/0!</v>
          </cell>
          <cell r="AS151" t="e">
            <v>#DIV/0!</v>
          </cell>
          <cell r="AT151" t="e">
            <v>#DIV/0!</v>
          </cell>
          <cell r="AU151" t="e">
            <v>#DIV/0!</v>
          </cell>
          <cell r="AV151" t="e">
            <v>#DIV/0!</v>
          </cell>
          <cell r="AW151" t="e">
            <v>#DIV/0!</v>
          </cell>
          <cell r="AX151" t="e">
            <v>#DIV/0!</v>
          </cell>
          <cell r="AY151" t="e">
            <v>#DIV/0!</v>
          </cell>
          <cell r="AZ151" t="e">
            <v>#DIV/0!</v>
          </cell>
          <cell r="BA151" t="e">
            <v>#DIV/0!</v>
          </cell>
          <cell r="BB151" t="e">
            <v>#DIV/0!</v>
          </cell>
        </row>
        <row r="152">
          <cell r="M152" t="e">
            <v>#DIV/0!</v>
          </cell>
          <cell r="AS152" t="e">
            <v>#DIV/0!</v>
          </cell>
          <cell r="AT152" t="e">
            <v>#DIV/0!</v>
          </cell>
          <cell r="AU152" t="e">
            <v>#DIV/0!</v>
          </cell>
          <cell r="AV152" t="e">
            <v>#DIV/0!</v>
          </cell>
          <cell r="AW152" t="e">
            <v>#DIV/0!</v>
          </cell>
          <cell r="AX152" t="e">
            <v>#DIV/0!</v>
          </cell>
          <cell r="AY152" t="e">
            <v>#DIV/0!</v>
          </cell>
          <cell r="AZ152" t="e">
            <v>#DIV/0!</v>
          </cell>
          <cell r="BA152" t="e">
            <v>#DIV/0!</v>
          </cell>
          <cell r="BB152" t="e">
            <v>#DIV/0!</v>
          </cell>
        </row>
        <row r="153">
          <cell r="M153" t="e">
            <v>#DIV/0!</v>
          </cell>
          <cell r="AS153" t="e">
            <v>#DIV/0!</v>
          </cell>
          <cell r="AT153" t="e">
            <v>#DIV/0!</v>
          </cell>
          <cell r="AU153" t="e">
            <v>#DIV/0!</v>
          </cell>
          <cell r="AV153" t="e">
            <v>#DIV/0!</v>
          </cell>
          <cell r="AW153" t="e">
            <v>#DIV/0!</v>
          </cell>
          <cell r="AX153" t="e">
            <v>#DIV/0!</v>
          </cell>
          <cell r="AY153" t="e">
            <v>#DIV/0!</v>
          </cell>
          <cell r="AZ153" t="e">
            <v>#DIV/0!</v>
          </cell>
          <cell r="BA153" t="e">
            <v>#DIV/0!</v>
          </cell>
          <cell r="BB153" t="e">
            <v>#DIV/0!</v>
          </cell>
        </row>
        <row r="154">
          <cell r="M154" t="e">
            <v>#DIV/0!</v>
          </cell>
          <cell r="AS154" t="e">
            <v>#DIV/0!</v>
          </cell>
          <cell r="AT154" t="e">
            <v>#DIV/0!</v>
          </cell>
          <cell r="AU154" t="e">
            <v>#DIV/0!</v>
          </cell>
          <cell r="AV154" t="e">
            <v>#DIV/0!</v>
          </cell>
          <cell r="AW154" t="e">
            <v>#DIV/0!</v>
          </cell>
          <cell r="AX154" t="e">
            <v>#DIV/0!</v>
          </cell>
          <cell r="AY154" t="e">
            <v>#DIV/0!</v>
          </cell>
          <cell r="AZ154" t="e">
            <v>#DIV/0!</v>
          </cell>
          <cell r="BA154" t="e">
            <v>#DIV/0!</v>
          </cell>
          <cell r="BB154" t="e">
            <v>#DIV/0!</v>
          </cell>
        </row>
        <row r="155">
          <cell r="M155" t="e">
            <v>#DIV/0!</v>
          </cell>
          <cell r="AS155" t="e">
            <v>#DIV/0!</v>
          </cell>
          <cell r="AT155" t="e">
            <v>#DIV/0!</v>
          </cell>
          <cell r="AU155" t="e">
            <v>#DIV/0!</v>
          </cell>
          <cell r="AV155" t="e">
            <v>#DIV/0!</v>
          </cell>
          <cell r="AW155" t="e">
            <v>#DIV/0!</v>
          </cell>
          <cell r="AX155" t="e">
            <v>#DIV/0!</v>
          </cell>
          <cell r="AY155" t="e">
            <v>#DIV/0!</v>
          </cell>
          <cell r="AZ155" t="e">
            <v>#DIV/0!</v>
          </cell>
          <cell r="BA155" t="e">
            <v>#DIV/0!</v>
          </cell>
          <cell r="BB155" t="e">
            <v>#DIV/0!</v>
          </cell>
        </row>
        <row r="156">
          <cell r="M156" t="e">
            <v>#DIV/0!</v>
          </cell>
          <cell r="AS156" t="e">
            <v>#DIV/0!</v>
          </cell>
          <cell r="AT156" t="e">
            <v>#DIV/0!</v>
          </cell>
          <cell r="AU156" t="e">
            <v>#DIV/0!</v>
          </cell>
          <cell r="AV156" t="e">
            <v>#DIV/0!</v>
          </cell>
          <cell r="AW156" t="e">
            <v>#DIV/0!</v>
          </cell>
          <cell r="AX156" t="e">
            <v>#DIV/0!</v>
          </cell>
          <cell r="AY156" t="e">
            <v>#DIV/0!</v>
          </cell>
          <cell r="AZ156" t="e">
            <v>#DIV/0!</v>
          </cell>
          <cell r="BA156" t="e">
            <v>#DIV/0!</v>
          </cell>
          <cell r="BB156" t="e">
            <v>#DIV/0!</v>
          </cell>
        </row>
        <row r="157">
          <cell r="M157" t="e">
            <v>#DIV/0!</v>
          </cell>
          <cell r="AS157" t="e">
            <v>#DIV/0!</v>
          </cell>
          <cell r="AT157" t="e">
            <v>#DIV/0!</v>
          </cell>
          <cell r="AU157" t="e">
            <v>#DIV/0!</v>
          </cell>
          <cell r="AV157" t="e">
            <v>#DIV/0!</v>
          </cell>
          <cell r="AW157" t="e">
            <v>#DIV/0!</v>
          </cell>
          <cell r="AX157" t="e">
            <v>#DIV/0!</v>
          </cell>
          <cell r="AY157" t="e">
            <v>#DIV/0!</v>
          </cell>
          <cell r="AZ157" t="e">
            <v>#DIV/0!</v>
          </cell>
          <cell r="BA157" t="e">
            <v>#DIV/0!</v>
          </cell>
          <cell r="BB157" t="e">
            <v>#DIV/0!</v>
          </cell>
        </row>
        <row r="158">
          <cell r="M158" t="e">
            <v>#DIV/0!</v>
          </cell>
          <cell r="AS158" t="e">
            <v>#DIV/0!</v>
          </cell>
          <cell r="AT158" t="e">
            <v>#DIV/0!</v>
          </cell>
          <cell r="AU158" t="e">
            <v>#DIV/0!</v>
          </cell>
          <cell r="AV158" t="e">
            <v>#DIV/0!</v>
          </cell>
          <cell r="AW158" t="e">
            <v>#DIV/0!</v>
          </cell>
          <cell r="AX158" t="e">
            <v>#DIV/0!</v>
          </cell>
          <cell r="AY158" t="e">
            <v>#DIV/0!</v>
          </cell>
          <cell r="AZ158" t="e">
            <v>#DIV/0!</v>
          </cell>
          <cell r="BA158" t="e">
            <v>#DIV/0!</v>
          </cell>
          <cell r="BB158" t="e">
            <v>#DIV/0!</v>
          </cell>
        </row>
        <row r="159">
          <cell r="M159" t="e">
            <v>#DIV/0!</v>
          </cell>
          <cell r="AS159" t="e">
            <v>#DIV/0!</v>
          </cell>
          <cell r="AT159" t="e">
            <v>#DIV/0!</v>
          </cell>
          <cell r="AU159" t="e">
            <v>#DIV/0!</v>
          </cell>
          <cell r="AV159" t="e">
            <v>#DIV/0!</v>
          </cell>
          <cell r="AW159" t="e">
            <v>#DIV/0!</v>
          </cell>
          <cell r="AX159" t="e">
            <v>#DIV/0!</v>
          </cell>
          <cell r="AY159" t="e">
            <v>#DIV/0!</v>
          </cell>
          <cell r="AZ159" t="e">
            <v>#DIV/0!</v>
          </cell>
          <cell r="BA159" t="e">
            <v>#DIV/0!</v>
          </cell>
          <cell r="BB159" t="e">
            <v>#DIV/0!</v>
          </cell>
        </row>
        <row r="160">
          <cell r="M160" t="e">
            <v>#DIV/0!</v>
          </cell>
          <cell r="AS160" t="e">
            <v>#DIV/0!</v>
          </cell>
          <cell r="AT160" t="e">
            <v>#DIV/0!</v>
          </cell>
          <cell r="AU160" t="e">
            <v>#DIV/0!</v>
          </cell>
          <cell r="AV160" t="e">
            <v>#DIV/0!</v>
          </cell>
          <cell r="AW160" t="e">
            <v>#DIV/0!</v>
          </cell>
          <cell r="AX160" t="e">
            <v>#DIV/0!</v>
          </cell>
          <cell r="AY160" t="e">
            <v>#DIV/0!</v>
          </cell>
          <cell r="AZ160" t="e">
            <v>#DIV/0!</v>
          </cell>
          <cell r="BA160" t="e">
            <v>#DIV/0!</v>
          </cell>
          <cell r="BB160" t="e">
            <v>#DIV/0!</v>
          </cell>
        </row>
        <row r="161">
          <cell r="M161" t="e">
            <v>#DIV/0!</v>
          </cell>
          <cell r="AS161" t="e">
            <v>#DIV/0!</v>
          </cell>
          <cell r="AT161" t="e">
            <v>#DIV/0!</v>
          </cell>
          <cell r="AU161" t="e">
            <v>#DIV/0!</v>
          </cell>
          <cell r="AV161" t="e">
            <v>#DIV/0!</v>
          </cell>
          <cell r="AW161" t="e">
            <v>#DIV/0!</v>
          </cell>
          <cell r="AX161" t="e">
            <v>#DIV/0!</v>
          </cell>
          <cell r="AY161" t="e">
            <v>#DIV/0!</v>
          </cell>
          <cell r="AZ161" t="e">
            <v>#DIV/0!</v>
          </cell>
          <cell r="BA161" t="e">
            <v>#DIV/0!</v>
          </cell>
          <cell r="BB161" t="e">
            <v>#DIV/0!</v>
          </cell>
        </row>
        <row r="162">
          <cell r="M162" t="e">
            <v>#DIV/0!</v>
          </cell>
          <cell r="AS162" t="e">
            <v>#DIV/0!</v>
          </cell>
          <cell r="AT162" t="e">
            <v>#DIV/0!</v>
          </cell>
          <cell r="AU162" t="e">
            <v>#DIV/0!</v>
          </cell>
          <cell r="AV162" t="e">
            <v>#DIV/0!</v>
          </cell>
          <cell r="AW162" t="e">
            <v>#DIV/0!</v>
          </cell>
          <cell r="AX162" t="e">
            <v>#DIV/0!</v>
          </cell>
          <cell r="AY162" t="e">
            <v>#DIV/0!</v>
          </cell>
          <cell r="AZ162" t="e">
            <v>#DIV/0!</v>
          </cell>
          <cell r="BA162" t="e">
            <v>#DIV/0!</v>
          </cell>
          <cell r="BB162" t="e">
            <v>#DIV/0!</v>
          </cell>
        </row>
        <row r="163">
          <cell r="M163" t="e">
            <v>#DIV/0!</v>
          </cell>
          <cell r="AS163" t="e">
            <v>#DIV/0!</v>
          </cell>
          <cell r="AT163" t="e">
            <v>#DIV/0!</v>
          </cell>
          <cell r="AU163" t="e">
            <v>#DIV/0!</v>
          </cell>
          <cell r="AV163" t="e">
            <v>#DIV/0!</v>
          </cell>
          <cell r="AW163" t="e">
            <v>#DIV/0!</v>
          </cell>
          <cell r="AX163" t="e">
            <v>#DIV/0!</v>
          </cell>
          <cell r="AY163" t="e">
            <v>#DIV/0!</v>
          </cell>
          <cell r="AZ163" t="e">
            <v>#DIV/0!</v>
          </cell>
          <cell r="BA163" t="e">
            <v>#DIV/0!</v>
          </cell>
          <cell r="BB163" t="e">
            <v>#DIV/0!</v>
          </cell>
        </row>
        <row r="164">
          <cell r="M164">
            <v>0</v>
          </cell>
          <cell r="AS164">
            <v>0</v>
          </cell>
          <cell r="AT164">
            <v>0</v>
          </cell>
          <cell r="AU164">
            <v>0</v>
          </cell>
          <cell r="AV164">
            <v>0</v>
          </cell>
          <cell r="AW164">
            <v>0</v>
          </cell>
          <cell r="AX164">
            <v>0</v>
          </cell>
          <cell r="AY164">
            <v>0</v>
          </cell>
          <cell r="AZ164">
            <v>0</v>
          </cell>
          <cell r="BA164">
            <v>0</v>
          </cell>
          <cell r="BB164">
            <v>0</v>
          </cell>
        </row>
        <row r="165">
          <cell r="M165" t="e">
            <v>#DIV/0!</v>
          </cell>
          <cell r="AS165" t="e">
            <v>#DIV/0!</v>
          </cell>
          <cell r="AT165" t="e">
            <v>#DIV/0!</v>
          </cell>
          <cell r="AU165" t="e">
            <v>#DIV/0!</v>
          </cell>
          <cell r="AV165" t="e">
            <v>#DIV/0!</v>
          </cell>
          <cell r="AW165" t="e">
            <v>#DIV/0!</v>
          </cell>
          <cell r="AX165" t="e">
            <v>#DIV/0!</v>
          </cell>
          <cell r="AY165" t="e">
            <v>#DIV/0!</v>
          </cell>
          <cell r="AZ165" t="e">
            <v>#DIV/0!</v>
          </cell>
          <cell r="BA165" t="e">
            <v>#DIV/0!</v>
          </cell>
          <cell r="BB165" t="e">
            <v>#DIV/0!</v>
          </cell>
        </row>
        <row r="166">
          <cell r="M166" t="e">
            <v>#DIV/0!</v>
          </cell>
          <cell r="AS166" t="e">
            <v>#DIV/0!</v>
          </cell>
          <cell r="AT166" t="e">
            <v>#DIV/0!</v>
          </cell>
          <cell r="AU166" t="e">
            <v>#DIV/0!</v>
          </cell>
          <cell r="AV166" t="e">
            <v>#DIV/0!</v>
          </cell>
          <cell r="AW166" t="e">
            <v>#DIV/0!</v>
          </cell>
          <cell r="AX166" t="e">
            <v>#DIV/0!</v>
          </cell>
          <cell r="AY166" t="e">
            <v>#DIV/0!</v>
          </cell>
          <cell r="AZ166" t="e">
            <v>#DIV/0!</v>
          </cell>
          <cell r="BA166" t="e">
            <v>#DIV/0!</v>
          </cell>
          <cell r="BB166" t="e">
            <v>#DIV/0!</v>
          </cell>
        </row>
        <row r="167">
          <cell r="M167" t="e">
            <v>#DIV/0!</v>
          </cell>
          <cell r="AS167" t="e">
            <v>#DIV/0!</v>
          </cell>
          <cell r="AT167" t="e">
            <v>#DIV/0!</v>
          </cell>
          <cell r="AU167" t="e">
            <v>#DIV/0!</v>
          </cell>
          <cell r="AV167" t="e">
            <v>#DIV/0!</v>
          </cell>
          <cell r="AW167" t="e">
            <v>#DIV/0!</v>
          </cell>
          <cell r="AX167" t="e">
            <v>#DIV/0!</v>
          </cell>
          <cell r="AY167" t="e">
            <v>#DIV/0!</v>
          </cell>
          <cell r="AZ167" t="e">
            <v>#DIV/0!</v>
          </cell>
          <cell r="BA167" t="e">
            <v>#DIV/0!</v>
          </cell>
          <cell r="BB167" t="e">
            <v>#DIV/0!</v>
          </cell>
        </row>
        <row r="168">
          <cell r="M168" t="e">
            <v>#DIV/0!</v>
          </cell>
          <cell r="AS168" t="e">
            <v>#DIV/0!</v>
          </cell>
          <cell r="AT168" t="e">
            <v>#DIV/0!</v>
          </cell>
          <cell r="AU168" t="e">
            <v>#DIV/0!</v>
          </cell>
          <cell r="AV168" t="e">
            <v>#DIV/0!</v>
          </cell>
          <cell r="AW168" t="e">
            <v>#DIV/0!</v>
          </cell>
          <cell r="AX168" t="e">
            <v>#DIV/0!</v>
          </cell>
          <cell r="AY168" t="e">
            <v>#DIV/0!</v>
          </cell>
          <cell r="AZ168" t="e">
            <v>#DIV/0!</v>
          </cell>
          <cell r="BA168" t="e">
            <v>#DIV/0!</v>
          </cell>
          <cell r="BB168" t="e">
            <v>#DIV/0!</v>
          </cell>
        </row>
        <row r="169">
          <cell r="M169" t="e">
            <v>#DIV/0!</v>
          </cell>
          <cell r="AS169" t="e">
            <v>#DIV/0!</v>
          </cell>
          <cell r="AT169" t="e">
            <v>#DIV/0!</v>
          </cell>
          <cell r="AU169" t="e">
            <v>#DIV/0!</v>
          </cell>
          <cell r="AV169" t="e">
            <v>#DIV/0!</v>
          </cell>
          <cell r="AW169" t="e">
            <v>#DIV/0!</v>
          </cell>
          <cell r="AX169" t="e">
            <v>#DIV/0!</v>
          </cell>
          <cell r="AY169" t="e">
            <v>#DIV/0!</v>
          </cell>
          <cell r="AZ169" t="e">
            <v>#DIV/0!</v>
          </cell>
          <cell r="BA169" t="e">
            <v>#DIV/0!</v>
          </cell>
          <cell r="BB169" t="e">
            <v>#DIV/0!</v>
          </cell>
        </row>
        <row r="170">
          <cell r="M170" t="e">
            <v>#DIV/0!</v>
          </cell>
          <cell r="AS170" t="e">
            <v>#DIV/0!</v>
          </cell>
          <cell r="AT170" t="e">
            <v>#DIV/0!</v>
          </cell>
          <cell r="AU170" t="e">
            <v>#DIV/0!</v>
          </cell>
          <cell r="AV170" t="e">
            <v>#DIV/0!</v>
          </cell>
          <cell r="AW170" t="e">
            <v>#DIV/0!</v>
          </cell>
          <cell r="AX170" t="e">
            <v>#DIV/0!</v>
          </cell>
          <cell r="AY170" t="e">
            <v>#DIV/0!</v>
          </cell>
          <cell r="AZ170" t="e">
            <v>#DIV/0!</v>
          </cell>
          <cell r="BA170" t="e">
            <v>#DIV/0!</v>
          </cell>
          <cell r="BB170" t="e">
            <v>#DIV/0!</v>
          </cell>
        </row>
        <row r="171">
          <cell r="M171" t="e">
            <v>#DIV/0!</v>
          </cell>
          <cell r="AS171" t="e">
            <v>#DIV/0!</v>
          </cell>
          <cell r="AT171" t="e">
            <v>#DIV/0!</v>
          </cell>
          <cell r="AU171" t="e">
            <v>#DIV/0!</v>
          </cell>
          <cell r="AV171" t="e">
            <v>#DIV/0!</v>
          </cell>
          <cell r="AW171" t="e">
            <v>#DIV/0!</v>
          </cell>
          <cell r="AX171" t="e">
            <v>#DIV/0!</v>
          </cell>
          <cell r="AY171" t="e">
            <v>#DIV/0!</v>
          </cell>
          <cell r="AZ171" t="e">
            <v>#DIV/0!</v>
          </cell>
          <cell r="BA171" t="e">
            <v>#DIV/0!</v>
          </cell>
          <cell r="BB171" t="e">
            <v>#DIV/0!</v>
          </cell>
        </row>
        <row r="172">
          <cell r="M172" t="e">
            <v>#DIV/0!</v>
          </cell>
          <cell r="AS172" t="e">
            <v>#DIV/0!</v>
          </cell>
          <cell r="AT172" t="e">
            <v>#DIV/0!</v>
          </cell>
          <cell r="AU172" t="e">
            <v>#DIV/0!</v>
          </cell>
          <cell r="AV172" t="e">
            <v>#DIV/0!</v>
          </cell>
          <cell r="AW172" t="e">
            <v>#DIV/0!</v>
          </cell>
          <cell r="AX172" t="e">
            <v>#DIV/0!</v>
          </cell>
          <cell r="AY172" t="e">
            <v>#DIV/0!</v>
          </cell>
          <cell r="AZ172" t="e">
            <v>#DIV/0!</v>
          </cell>
          <cell r="BA172" t="e">
            <v>#DIV/0!</v>
          </cell>
          <cell r="BB172" t="e">
            <v>#DIV/0!</v>
          </cell>
        </row>
        <row r="173">
          <cell r="M173" t="e">
            <v>#DIV/0!</v>
          </cell>
          <cell r="AS173" t="e">
            <v>#DIV/0!</v>
          </cell>
          <cell r="AT173" t="e">
            <v>#DIV/0!</v>
          </cell>
          <cell r="AU173" t="e">
            <v>#DIV/0!</v>
          </cell>
          <cell r="AV173" t="e">
            <v>#DIV/0!</v>
          </cell>
          <cell r="AW173" t="e">
            <v>#DIV/0!</v>
          </cell>
          <cell r="AX173" t="e">
            <v>#DIV/0!</v>
          </cell>
          <cell r="AY173" t="e">
            <v>#DIV/0!</v>
          </cell>
          <cell r="AZ173" t="e">
            <v>#DIV/0!</v>
          </cell>
          <cell r="BA173" t="e">
            <v>#DIV/0!</v>
          </cell>
          <cell r="BB173" t="e">
            <v>#DIV/0!</v>
          </cell>
        </row>
        <row r="174">
          <cell r="M174" t="e">
            <v>#DIV/0!</v>
          </cell>
          <cell r="AS174" t="e">
            <v>#DIV/0!</v>
          </cell>
          <cell r="AT174" t="e">
            <v>#DIV/0!</v>
          </cell>
          <cell r="AU174" t="e">
            <v>#DIV/0!</v>
          </cell>
          <cell r="AV174" t="e">
            <v>#DIV/0!</v>
          </cell>
          <cell r="AW174" t="e">
            <v>#DIV/0!</v>
          </cell>
          <cell r="AX174" t="e">
            <v>#DIV/0!</v>
          </cell>
          <cell r="AY174" t="e">
            <v>#DIV/0!</v>
          </cell>
          <cell r="AZ174" t="e">
            <v>#DIV/0!</v>
          </cell>
          <cell r="BA174" t="e">
            <v>#DIV/0!</v>
          </cell>
          <cell r="BB174" t="e">
            <v>#DIV/0!</v>
          </cell>
        </row>
        <row r="175">
          <cell r="M175" t="e">
            <v>#DIV/0!</v>
          </cell>
          <cell r="AS175" t="e">
            <v>#DIV/0!</v>
          </cell>
          <cell r="AT175" t="e">
            <v>#DIV/0!</v>
          </cell>
          <cell r="AU175" t="e">
            <v>#DIV/0!</v>
          </cell>
          <cell r="AV175" t="e">
            <v>#DIV/0!</v>
          </cell>
          <cell r="AW175" t="e">
            <v>#DIV/0!</v>
          </cell>
          <cell r="AX175" t="e">
            <v>#DIV/0!</v>
          </cell>
          <cell r="AY175" t="e">
            <v>#DIV/0!</v>
          </cell>
          <cell r="AZ175" t="e">
            <v>#DIV/0!</v>
          </cell>
          <cell r="BA175" t="e">
            <v>#DIV/0!</v>
          </cell>
          <cell r="BB175" t="e">
            <v>#DIV/0!</v>
          </cell>
        </row>
        <row r="176">
          <cell r="M176" t="e">
            <v>#DIV/0!</v>
          </cell>
          <cell r="AS176" t="e">
            <v>#DIV/0!</v>
          </cell>
          <cell r="AT176" t="e">
            <v>#DIV/0!</v>
          </cell>
          <cell r="AU176" t="e">
            <v>#DIV/0!</v>
          </cell>
          <cell r="AV176" t="e">
            <v>#DIV/0!</v>
          </cell>
          <cell r="AW176" t="e">
            <v>#DIV/0!</v>
          </cell>
          <cell r="AX176" t="e">
            <v>#DIV/0!</v>
          </cell>
          <cell r="AY176" t="e">
            <v>#DIV/0!</v>
          </cell>
          <cell r="AZ176" t="e">
            <v>#DIV/0!</v>
          </cell>
          <cell r="BA176" t="e">
            <v>#DIV/0!</v>
          </cell>
          <cell r="BB176" t="e">
            <v>#DIV/0!</v>
          </cell>
        </row>
        <row r="177">
          <cell r="M177">
            <v>0</v>
          </cell>
          <cell r="AS177">
            <v>0</v>
          </cell>
          <cell r="AT177">
            <v>0</v>
          </cell>
          <cell r="AU177">
            <v>0</v>
          </cell>
          <cell r="AV177">
            <v>0</v>
          </cell>
          <cell r="AW177">
            <v>0</v>
          </cell>
          <cell r="AX177">
            <v>0</v>
          </cell>
          <cell r="AY177">
            <v>0</v>
          </cell>
          <cell r="AZ177">
            <v>0</v>
          </cell>
          <cell r="BA177">
            <v>0</v>
          </cell>
          <cell r="BB177">
            <v>0</v>
          </cell>
        </row>
        <row r="178">
          <cell r="M178" t="e">
            <v>#DIV/0!</v>
          </cell>
          <cell r="AS178" t="e">
            <v>#DIV/0!</v>
          </cell>
          <cell r="AT178" t="e">
            <v>#DIV/0!</v>
          </cell>
          <cell r="AU178" t="e">
            <v>#DIV/0!</v>
          </cell>
          <cell r="AV178" t="e">
            <v>#DIV/0!</v>
          </cell>
          <cell r="AW178" t="e">
            <v>#DIV/0!</v>
          </cell>
          <cell r="AX178" t="e">
            <v>#DIV/0!</v>
          </cell>
          <cell r="AY178" t="e">
            <v>#DIV/0!</v>
          </cell>
          <cell r="AZ178" t="e">
            <v>#DIV/0!</v>
          </cell>
          <cell r="BA178" t="e">
            <v>#DIV/0!</v>
          </cell>
          <cell r="BB178" t="e">
            <v>#DIV/0!</v>
          </cell>
        </row>
        <row r="179">
          <cell r="M179" t="e">
            <v>#DIV/0!</v>
          </cell>
          <cell r="AS179" t="e">
            <v>#DIV/0!</v>
          </cell>
          <cell r="AT179" t="e">
            <v>#DIV/0!</v>
          </cell>
          <cell r="AU179" t="e">
            <v>#DIV/0!</v>
          </cell>
          <cell r="AV179" t="e">
            <v>#DIV/0!</v>
          </cell>
          <cell r="AW179" t="e">
            <v>#DIV/0!</v>
          </cell>
          <cell r="AX179" t="e">
            <v>#DIV/0!</v>
          </cell>
          <cell r="AY179" t="e">
            <v>#DIV/0!</v>
          </cell>
          <cell r="AZ179" t="e">
            <v>#DIV/0!</v>
          </cell>
          <cell r="BA179" t="e">
            <v>#DIV/0!</v>
          </cell>
          <cell r="BB179" t="e">
            <v>#DIV/0!</v>
          </cell>
        </row>
        <row r="180">
          <cell r="M180" t="e">
            <v>#DIV/0!</v>
          </cell>
          <cell r="AS180" t="e">
            <v>#DIV/0!</v>
          </cell>
          <cell r="AT180" t="e">
            <v>#DIV/0!</v>
          </cell>
          <cell r="AU180" t="e">
            <v>#DIV/0!</v>
          </cell>
          <cell r="AV180" t="e">
            <v>#DIV/0!</v>
          </cell>
          <cell r="AW180" t="e">
            <v>#DIV/0!</v>
          </cell>
          <cell r="AX180" t="e">
            <v>#DIV/0!</v>
          </cell>
          <cell r="AY180" t="e">
            <v>#DIV/0!</v>
          </cell>
          <cell r="AZ180" t="e">
            <v>#DIV/0!</v>
          </cell>
          <cell r="BA180" t="e">
            <v>#DIV/0!</v>
          </cell>
          <cell r="BB180" t="e">
            <v>#DIV/0!</v>
          </cell>
        </row>
        <row r="181">
          <cell r="M181" t="e">
            <v>#DIV/0!</v>
          </cell>
          <cell r="AS181" t="e">
            <v>#DIV/0!</v>
          </cell>
          <cell r="AT181" t="e">
            <v>#DIV/0!</v>
          </cell>
          <cell r="AU181" t="e">
            <v>#DIV/0!</v>
          </cell>
          <cell r="AV181" t="e">
            <v>#DIV/0!</v>
          </cell>
          <cell r="AW181" t="e">
            <v>#DIV/0!</v>
          </cell>
          <cell r="AX181" t="e">
            <v>#DIV/0!</v>
          </cell>
          <cell r="AY181" t="e">
            <v>#DIV/0!</v>
          </cell>
          <cell r="AZ181" t="e">
            <v>#DIV/0!</v>
          </cell>
          <cell r="BA181" t="e">
            <v>#DIV/0!</v>
          </cell>
          <cell r="BB181" t="e">
            <v>#DIV/0!</v>
          </cell>
        </row>
        <row r="182">
          <cell r="M182" t="e">
            <v>#DIV/0!</v>
          </cell>
          <cell r="AS182" t="e">
            <v>#DIV/0!</v>
          </cell>
          <cell r="AT182" t="e">
            <v>#DIV/0!</v>
          </cell>
          <cell r="AU182" t="e">
            <v>#DIV/0!</v>
          </cell>
          <cell r="AV182" t="e">
            <v>#DIV/0!</v>
          </cell>
          <cell r="AW182" t="e">
            <v>#DIV/0!</v>
          </cell>
          <cell r="AX182" t="e">
            <v>#DIV/0!</v>
          </cell>
          <cell r="AY182" t="e">
            <v>#DIV/0!</v>
          </cell>
          <cell r="AZ182" t="e">
            <v>#DIV/0!</v>
          </cell>
          <cell r="BA182" t="e">
            <v>#DIV/0!</v>
          </cell>
          <cell r="BB182" t="e">
            <v>#DIV/0!</v>
          </cell>
        </row>
        <row r="183">
          <cell r="M183" t="e">
            <v>#DIV/0!</v>
          </cell>
          <cell r="AS183" t="e">
            <v>#DIV/0!</v>
          </cell>
          <cell r="AT183" t="e">
            <v>#DIV/0!</v>
          </cell>
          <cell r="AU183" t="e">
            <v>#DIV/0!</v>
          </cell>
          <cell r="AV183" t="e">
            <v>#DIV/0!</v>
          </cell>
          <cell r="AW183" t="e">
            <v>#DIV/0!</v>
          </cell>
          <cell r="AX183" t="e">
            <v>#DIV/0!</v>
          </cell>
          <cell r="AY183" t="e">
            <v>#DIV/0!</v>
          </cell>
          <cell r="AZ183" t="e">
            <v>#DIV/0!</v>
          </cell>
          <cell r="BA183" t="e">
            <v>#DIV/0!</v>
          </cell>
          <cell r="BB183" t="e">
            <v>#DIV/0!</v>
          </cell>
        </row>
        <row r="184">
          <cell r="M184" t="e">
            <v>#DIV/0!</v>
          </cell>
          <cell r="AS184" t="e">
            <v>#DIV/0!</v>
          </cell>
          <cell r="AT184" t="e">
            <v>#DIV/0!</v>
          </cell>
          <cell r="AU184" t="e">
            <v>#DIV/0!</v>
          </cell>
          <cell r="AV184" t="e">
            <v>#DIV/0!</v>
          </cell>
          <cell r="AW184" t="e">
            <v>#DIV/0!</v>
          </cell>
          <cell r="AX184" t="e">
            <v>#DIV/0!</v>
          </cell>
          <cell r="AY184" t="e">
            <v>#DIV/0!</v>
          </cell>
          <cell r="AZ184" t="e">
            <v>#DIV/0!</v>
          </cell>
          <cell r="BA184" t="e">
            <v>#DIV/0!</v>
          </cell>
          <cell r="BB184" t="e">
            <v>#DIV/0!</v>
          </cell>
        </row>
        <row r="185">
          <cell r="M185" t="e">
            <v>#DIV/0!</v>
          </cell>
          <cell r="AS185" t="e">
            <v>#DIV/0!</v>
          </cell>
          <cell r="AT185" t="e">
            <v>#DIV/0!</v>
          </cell>
          <cell r="AU185" t="e">
            <v>#DIV/0!</v>
          </cell>
          <cell r="AV185" t="e">
            <v>#DIV/0!</v>
          </cell>
          <cell r="AW185" t="e">
            <v>#DIV/0!</v>
          </cell>
          <cell r="AX185" t="e">
            <v>#DIV/0!</v>
          </cell>
          <cell r="AY185" t="e">
            <v>#DIV/0!</v>
          </cell>
          <cell r="AZ185" t="e">
            <v>#DIV/0!</v>
          </cell>
          <cell r="BA185" t="e">
            <v>#DIV/0!</v>
          </cell>
          <cell r="BB185" t="e">
            <v>#DIV/0!</v>
          </cell>
        </row>
        <row r="186">
          <cell r="M186" t="e">
            <v>#DIV/0!</v>
          </cell>
          <cell r="AS186" t="e">
            <v>#DIV/0!</v>
          </cell>
          <cell r="AT186" t="e">
            <v>#DIV/0!</v>
          </cell>
          <cell r="AU186" t="e">
            <v>#DIV/0!</v>
          </cell>
          <cell r="AV186" t="e">
            <v>#DIV/0!</v>
          </cell>
          <cell r="AW186" t="e">
            <v>#DIV/0!</v>
          </cell>
          <cell r="AX186" t="e">
            <v>#DIV/0!</v>
          </cell>
          <cell r="AY186" t="e">
            <v>#DIV/0!</v>
          </cell>
          <cell r="AZ186" t="e">
            <v>#DIV/0!</v>
          </cell>
          <cell r="BA186" t="e">
            <v>#DIV/0!</v>
          </cell>
          <cell r="BB186" t="e">
            <v>#DIV/0!</v>
          </cell>
        </row>
        <row r="187">
          <cell r="M187" t="e">
            <v>#DIV/0!</v>
          </cell>
          <cell r="AS187" t="e">
            <v>#DIV/0!</v>
          </cell>
          <cell r="AT187" t="e">
            <v>#DIV/0!</v>
          </cell>
          <cell r="AU187" t="e">
            <v>#DIV/0!</v>
          </cell>
          <cell r="AV187" t="e">
            <v>#DIV/0!</v>
          </cell>
          <cell r="AW187" t="e">
            <v>#DIV/0!</v>
          </cell>
          <cell r="AX187" t="e">
            <v>#DIV/0!</v>
          </cell>
          <cell r="AY187" t="e">
            <v>#DIV/0!</v>
          </cell>
          <cell r="AZ187" t="e">
            <v>#DIV/0!</v>
          </cell>
          <cell r="BA187" t="e">
            <v>#DIV/0!</v>
          </cell>
          <cell r="BB187" t="e">
            <v>#DIV/0!</v>
          </cell>
        </row>
        <row r="188">
          <cell r="M188" t="e">
            <v>#DIV/0!</v>
          </cell>
          <cell r="AS188" t="e">
            <v>#DIV/0!</v>
          </cell>
          <cell r="AT188" t="e">
            <v>#DIV/0!</v>
          </cell>
          <cell r="AU188" t="e">
            <v>#DIV/0!</v>
          </cell>
          <cell r="AV188" t="e">
            <v>#DIV/0!</v>
          </cell>
          <cell r="AW188" t="e">
            <v>#DIV/0!</v>
          </cell>
          <cell r="AX188" t="e">
            <v>#DIV/0!</v>
          </cell>
          <cell r="AY188" t="e">
            <v>#DIV/0!</v>
          </cell>
          <cell r="AZ188" t="e">
            <v>#DIV/0!</v>
          </cell>
          <cell r="BA188" t="e">
            <v>#DIV/0!</v>
          </cell>
          <cell r="BB188" t="e">
            <v>#DIV/0!</v>
          </cell>
        </row>
        <row r="189">
          <cell r="M189" t="e">
            <v>#DIV/0!</v>
          </cell>
          <cell r="AS189" t="e">
            <v>#DIV/0!</v>
          </cell>
          <cell r="AT189" t="e">
            <v>#DIV/0!</v>
          </cell>
          <cell r="AU189" t="e">
            <v>#DIV/0!</v>
          </cell>
          <cell r="AV189" t="e">
            <v>#DIV/0!</v>
          </cell>
          <cell r="AW189" t="e">
            <v>#DIV/0!</v>
          </cell>
          <cell r="AX189" t="e">
            <v>#DIV/0!</v>
          </cell>
          <cell r="AY189" t="e">
            <v>#DIV/0!</v>
          </cell>
          <cell r="AZ189" t="e">
            <v>#DIV/0!</v>
          </cell>
          <cell r="BA189" t="e">
            <v>#DIV/0!</v>
          </cell>
          <cell r="BB189" t="e">
            <v>#DIV/0!</v>
          </cell>
        </row>
        <row r="190">
          <cell r="M190" t="e">
            <v>#DIV/0!</v>
          </cell>
          <cell r="AS190" t="e">
            <v>#DIV/0!</v>
          </cell>
          <cell r="AT190" t="e">
            <v>#DIV/0!</v>
          </cell>
          <cell r="AU190" t="e">
            <v>#DIV/0!</v>
          </cell>
          <cell r="AV190" t="e">
            <v>#DIV/0!</v>
          </cell>
          <cell r="AW190" t="e">
            <v>#DIV/0!</v>
          </cell>
          <cell r="AX190" t="e">
            <v>#DIV/0!</v>
          </cell>
          <cell r="AY190" t="e">
            <v>#DIV/0!</v>
          </cell>
          <cell r="AZ190" t="e">
            <v>#DIV/0!</v>
          </cell>
          <cell r="BA190" t="e">
            <v>#DIV/0!</v>
          </cell>
          <cell r="BB190" t="e">
            <v>#DIV/0!</v>
          </cell>
        </row>
        <row r="191">
          <cell r="M191" t="e">
            <v>#DIV/0!</v>
          </cell>
          <cell r="AS191" t="e">
            <v>#DIV/0!</v>
          </cell>
          <cell r="AT191" t="e">
            <v>#DIV/0!</v>
          </cell>
          <cell r="AU191" t="e">
            <v>#DIV/0!</v>
          </cell>
          <cell r="AV191" t="e">
            <v>#DIV/0!</v>
          </cell>
          <cell r="AW191" t="e">
            <v>#DIV/0!</v>
          </cell>
          <cell r="AX191" t="e">
            <v>#DIV/0!</v>
          </cell>
          <cell r="AY191" t="e">
            <v>#DIV/0!</v>
          </cell>
          <cell r="AZ191" t="e">
            <v>#DIV/0!</v>
          </cell>
          <cell r="BA191" t="e">
            <v>#DIV/0!</v>
          </cell>
          <cell r="BB191" t="e">
            <v>#DIV/0!</v>
          </cell>
        </row>
        <row r="192">
          <cell r="M192" t="e">
            <v>#DIV/0!</v>
          </cell>
          <cell r="AS192" t="e">
            <v>#DIV/0!</v>
          </cell>
          <cell r="AT192" t="e">
            <v>#DIV/0!</v>
          </cell>
          <cell r="AU192" t="e">
            <v>#DIV/0!</v>
          </cell>
          <cell r="AV192" t="e">
            <v>#DIV/0!</v>
          </cell>
          <cell r="AW192" t="e">
            <v>#DIV/0!</v>
          </cell>
          <cell r="AX192" t="e">
            <v>#DIV/0!</v>
          </cell>
          <cell r="AY192" t="e">
            <v>#DIV/0!</v>
          </cell>
          <cell r="AZ192" t="e">
            <v>#DIV/0!</v>
          </cell>
          <cell r="BA192" t="e">
            <v>#DIV/0!</v>
          </cell>
          <cell r="BB192" t="e">
            <v>#DIV/0!</v>
          </cell>
        </row>
        <row r="193">
          <cell r="M193" t="e">
            <v>#DIV/0!</v>
          </cell>
          <cell r="AS193" t="e">
            <v>#DIV/0!</v>
          </cell>
          <cell r="AT193" t="e">
            <v>#DIV/0!</v>
          </cell>
          <cell r="AU193" t="e">
            <v>#DIV/0!</v>
          </cell>
          <cell r="AV193" t="e">
            <v>#DIV/0!</v>
          </cell>
          <cell r="AW193" t="e">
            <v>#DIV/0!</v>
          </cell>
          <cell r="AX193" t="e">
            <v>#DIV/0!</v>
          </cell>
          <cell r="AY193" t="e">
            <v>#DIV/0!</v>
          </cell>
          <cell r="AZ193" t="e">
            <v>#DIV/0!</v>
          </cell>
          <cell r="BA193" t="e">
            <v>#DIV/0!</v>
          </cell>
          <cell r="BB193" t="e">
            <v>#DIV/0!</v>
          </cell>
        </row>
        <row r="194">
          <cell r="M194" t="e">
            <v>#DIV/0!</v>
          </cell>
          <cell r="AS194" t="e">
            <v>#DIV/0!</v>
          </cell>
          <cell r="AT194" t="e">
            <v>#DIV/0!</v>
          </cell>
          <cell r="AU194" t="e">
            <v>#DIV/0!</v>
          </cell>
          <cell r="AV194" t="e">
            <v>#DIV/0!</v>
          </cell>
          <cell r="AW194" t="e">
            <v>#DIV/0!</v>
          </cell>
          <cell r="AX194" t="e">
            <v>#DIV/0!</v>
          </cell>
          <cell r="AY194" t="e">
            <v>#DIV/0!</v>
          </cell>
          <cell r="AZ194" t="e">
            <v>#DIV/0!</v>
          </cell>
          <cell r="BA194" t="e">
            <v>#DIV/0!</v>
          </cell>
          <cell r="BB194" t="e">
            <v>#DIV/0!</v>
          </cell>
        </row>
        <row r="195">
          <cell r="M195" t="e">
            <v>#DIV/0!</v>
          </cell>
          <cell r="AS195" t="e">
            <v>#DIV/0!</v>
          </cell>
          <cell r="AT195" t="e">
            <v>#DIV/0!</v>
          </cell>
          <cell r="AU195" t="e">
            <v>#DIV/0!</v>
          </cell>
          <cell r="AV195" t="e">
            <v>#DIV/0!</v>
          </cell>
          <cell r="AW195" t="e">
            <v>#DIV/0!</v>
          </cell>
          <cell r="AX195" t="e">
            <v>#DIV/0!</v>
          </cell>
          <cell r="AY195" t="e">
            <v>#DIV/0!</v>
          </cell>
          <cell r="AZ195" t="e">
            <v>#DIV/0!</v>
          </cell>
          <cell r="BA195" t="e">
            <v>#DIV/0!</v>
          </cell>
          <cell r="BB195" t="e">
            <v>#DIV/0!</v>
          </cell>
        </row>
        <row r="196">
          <cell r="M196" t="e">
            <v>#DIV/0!</v>
          </cell>
          <cell r="AS196" t="e">
            <v>#DIV/0!</v>
          </cell>
          <cell r="AT196" t="e">
            <v>#DIV/0!</v>
          </cell>
          <cell r="AU196" t="e">
            <v>#DIV/0!</v>
          </cell>
          <cell r="AV196" t="e">
            <v>#DIV/0!</v>
          </cell>
          <cell r="AW196" t="e">
            <v>#DIV/0!</v>
          </cell>
          <cell r="AX196" t="e">
            <v>#DIV/0!</v>
          </cell>
          <cell r="AY196" t="e">
            <v>#DIV/0!</v>
          </cell>
          <cell r="AZ196" t="e">
            <v>#DIV/0!</v>
          </cell>
          <cell r="BA196" t="e">
            <v>#DIV/0!</v>
          </cell>
          <cell r="BB196" t="e">
            <v>#DIV/0!</v>
          </cell>
        </row>
        <row r="197">
          <cell r="M197" t="e">
            <v>#DIV/0!</v>
          </cell>
          <cell r="AS197" t="e">
            <v>#DIV/0!</v>
          </cell>
          <cell r="AT197" t="e">
            <v>#DIV/0!</v>
          </cell>
          <cell r="AU197" t="e">
            <v>#DIV/0!</v>
          </cell>
          <cell r="AV197" t="e">
            <v>#DIV/0!</v>
          </cell>
          <cell r="AW197" t="e">
            <v>#DIV/0!</v>
          </cell>
          <cell r="AX197" t="e">
            <v>#DIV/0!</v>
          </cell>
          <cell r="AY197" t="e">
            <v>#DIV/0!</v>
          </cell>
          <cell r="AZ197" t="e">
            <v>#DIV/0!</v>
          </cell>
          <cell r="BA197" t="e">
            <v>#DIV/0!</v>
          </cell>
          <cell r="BB197" t="e">
            <v>#DIV/0!</v>
          </cell>
        </row>
        <row r="198">
          <cell r="M198" t="e">
            <v>#DIV/0!</v>
          </cell>
          <cell r="AS198" t="e">
            <v>#DIV/0!</v>
          </cell>
          <cell r="AT198" t="e">
            <v>#DIV/0!</v>
          </cell>
          <cell r="AU198" t="e">
            <v>#DIV/0!</v>
          </cell>
          <cell r="AV198" t="e">
            <v>#DIV/0!</v>
          </cell>
          <cell r="AW198" t="e">
            <v>#DIV/0!</v>
          </cell>
          <cell r="AX198" t="e">
            <v>#DIV/0!</v>
          </cell>
          <cell r="AY198" t="e">
            <v>#DIV/0!</v>
          </cell>
          <cell r="AZ198" t="e">
            <v>#DIV/0!</v>
          </cell>
          <cell r="BA198" t="e">
            <v>#DIV/0!</v>
          </cell>
          <cell r="BB198" t="e">
            <v>#DIV/0!</v>
          </cell>
        </row>
        <row r="199">
          <cell r="M199" t="e">
            <v>#DIV/0!</v>
          </cell>
          <cell r="AS199" t="e">
            <v>#DIV/0!</v>
          </cell>
          <cell r="AT199" t="e">
            <v>#DIV/0!</v>
          </cell>
          <cell r="AU199" t="e">
            <v>#DIV/0!</v>
          </cell>
          <cell r="AV199" t="e">
            <v>#DIV/0!</v>
          </cell>
          <cell r="AW199" t="e">
            <v>#DIV/0!</v>
          </cell>
          <cell r="AX199" t="e">
            <v>#DIV/0!</v>
          </cell>
          <cell r="AY199" t="e">
            <v>#DIV/0!</v>
          </cell>
          <cell r="AZ199" t="e">
            <v>#DIV/0!</v>
          </cell>
          <cell r="BA199" t="e">
            <v>#DIV/0!</v>
          </cell>
          <cell r="BB199" t="e">
            <v>#DIV/0!</v>
          </cell>
        </row>
        <row r="200">
          <cell r="M200" t="e">
            <v>#DIV/0!</v>
          </cell>
          <cell r="AS200" t="e">
            <v>#DIV/0!</v>
          </cell>
          <cell r="AT200" t="e">
            <v>#DIV/0!</v>
          </cell>
          <cell r="AU200" t="e">
            <v>#DIV/0!</v>
          </cell>
          <cell r="AV200" t="e">
            <v>#DIV/0!</v>
          </cell>
          <cell r="AW200" t="e">
            <v>#DIV/0!</v>
          </cell>
          <cell r="AX200" t="e">
            <v>#DIV/0!</v>
          </cell>
          <cell r="AY200" t="e">
            <v>#DIV/0!</v>
          </cell>
          <cell r="AZ200" t="e">
            <v>#DIV/0!</v>
          </cell>
          <cell r="BA200" t="e">
            <v>#DIV/0!</v>
          </cell>
          <cell r="BB200" t="e">
            <v>#DIV/0!</v>
          </cell>
        </row>
        <row r="201">
          <cell r="M201" t="e">
            <v>#DIV/0!</v>
          </cell>
          <cell r="AS201" t="e">
            <v>#DIV/0!</v>
          </cell>
          <cell r="AT201" t="e">
            <v>#DIV/0!</v>
          </cell>
          <cell r="AU201" t="e">
            <v>#DIV/0!</v>
          </cell>
          <cell r="AV201" t="e">
            <v>#DIV/0!</v>
          </cell>
          <cell r="AW201" t="e">
            <v>#DIV/0!</v>
          </cell>
          <cell r="AX201" t="e">
            <v>#DIV/0!</v>
          </cell>
          <cell r="AY201" t="e">
            <v>#DIV/0!</v>
          </cell>
          <cell r="AZ201" t="e">
            <v>#DIV/0!</v>
          </cell>
          <cell r="BA201" t="e">
            <v>#DIV/0!</v>
          </cell>
          <cell r="BB201" t="e">
            <v>#DIV/0!</v>
          </cell>
        </row>
        <row r="202">
          <cell r="M202" t="e">
            <v>#DIV/0!</v>
          </cell>
          <cell r="AS202" t="e">
            <v>#DIV/0!</v>
          </cell>
          <cell r="AT202" t="e">
            <v>#DIV/0!</v>
          </cell>
          <cell r="AU202" t="e">
            <v>#DIV/0!</v>
          </cell>
          <cell r="AV202" t="e">
            <v>#DIV/0!</v>
          </cell>
          <cell r="AW202" t="e">
            <v>#DIV/0!</v>
          </cell>
          <cell r="AX202" t="e">
            <v>#DIV/0!</v>
          </cell>
          <cell r="AY202" t="e">
            <v>#DIV/0!</v>
          </cell>
          <cell r="AZ202" t="e">
            <v>#DIV/0!</v>
          </cell>
          <cell r="BA202" t="e">
            <v>#DIV/0!</v>
          </cell>
          <cell r="BB202" t="e">
            <v>#DIV/0!</v>
          </cell>
        </row>
        <row r="203">
          <cell r="M203" t="e">
            <v>#DIV/0!</v>
          </cell>
          <cell r="AS203" t="e">
            <v>#DIV/0!</v>
          </cell>
          <cell r="AT203" t="e">
            <v>#DIV/0!</v>
          </cell>
          <cell r="AU203" t="e">
            <v>#DIV/0!</v>
          </cell>
          <cell r="AV203" t="e">
            <v>#DIV/0!</v>
          </cell>
          <cell r="AW203" t="e">
            <v>#DIV/0!</v>
          </cell>
          <cell r="AX203" t="e">
            <v>#DIV/0!</v>
          </cell>
          <cell r="AY203" t="e">
            <v>#DIV/0!</v>
          </cell>
          <cell r="AZ203" t="e">
            <v>#DIV/0!</v>
          </cell>
          <cell r="BA203" t="e">
            <v>#DIV/0!</v>
          </cell>
          <cell r="BB203" t="e">
            <v>#DIV/0!</v>
          </cell>
        </row>
        <row r="204">
          <cell r="M204" t="e">
            <v>#DIV/0!</v>
          </cell>
          <cell r="AS204" t="e">
            <v>#DIV/0!</v>
          </cell>
          <cell r="AT204" t="e">
            <v>#DIV/0!</v>
          </cell>
          <cell r="AU204" t="e">
            <v>#DIV/0!</v>
          </cell>
          <cell r="AV204" t="e">
            <v>#DIV/0!</v>
          </cell>
          <cell r="AW204" t="e">
            <v>#DIV/0!</v>
          </cell>
          <cell r="AX204" t="e">
            <v>#DIV/0!</v>
          </cell>
          <cell r="AY204" t="e">
            <v>#DIV/0!</v>
          </cell>
          <cell r="AZ204" t="e">
            <v>#DIV/0!</v>
          </cell>
          <cell r="BA204" t="e">
            <v>#DIV/0!</v>
          </cell>
          <cell r="BB204" t="e">
            <v>#DIV/0!</v>
          </cell>
        </row>
        <row r="205">
          <cell r="M205" t="e">
            <v>#DIV/0!</v>
          </cell>
          <cell r="AS205" t="e">
            <v>#DIV/0!</v>
          </cell>
          <cell r="AT205" t="e">
            <v>#DIV/0!</v>
          </cell>
          <cell r="AU205" t="e">
            <v>#DIV/0!</v>
          </cell>
          <cell r="AV205" t="e">
            <v>#DIV/0!</v>
          </cell>
          <cell r="AW205" t="e">
            <v>#DIV/0!</v>
          </cell>
          <cell r="AX205" t="e">
            <v>#DIV/0!</v>
          </cell>
          <cell r="AY205" t="e">
            <v>#DIV/0!</v>
          </cell>
          <cell r="AZ205" t="e">
            <v>#DIV/0!</v>
          </cell>
          <cell r="BA205" t="e">
            <v>#DIV/0!</v>
          </cell>
          <cell r="BB205" t="e">
            <v>#DIV/0!</v>
          </cell>
        </row>
        <row r="206">
          <cell r="M206" t="e">
            <v>#DIV/0!</v>
          </cell>
          <cell r="AS206" t="e">
            <v>#DIV/0!</v>
          </cell>
          <cell r="AT206" t="e">
            <v>#DIV/0!</v>
          </cell>
          <cell r="AU206" t="e">
            <v>#DIV/0!</v>
          </cell>
          <cell r="AV206" t="e">
            <v>#DIV/0!</v>
          </cell>
          <cell r="AW206" t="e">
            <v>#DIV/0!</v>
          </cell>
          <cell r="AX206" t="e">
            <v>#DIV/0!</v>
          </cell>
          <cell r="AY206" t="e">
            <v>#DIV/0!</v>
          </cell>
          <cell r="AZ206" t="e">
            <v>#DIV/0!</v>
          </cell>
          <cell r="BA206" t="e">
            <v>#DIV/0!</v>
          </cell>
          <cell r="BB206" t="e">
            <v>#DIV/0!</v>
          </cell>
        </row>
        <row r="207">
          <cell r="M207" t="e">
            <v>#DIV/0!</v>
          </cell>
          <cell r="AS207" t="e">
            <v>#DIV/0!</v>
          </cell>
          <cell r="AT207" t="e">
            <v>#DIV/0!</v>
          </cell>
          <cell r="AU207" t="e">
            <v>#DIV/0!</v>
          </cell>
          <cell r="AV207" t="e">
            <v>#DIV/0!</v>
          </cell>
          <cell r="AW207" t="e">
            <v>#DIV/0!</v>
          </cell>
          <cell r="AX207" t="e">
            <v>#DIV/0!</v>
          </cell>
          <cell r="AY207" t="e">
            <v>#DIV/0!</v>
          </cell>
          <cell r="AZ207" t="e">
            <v>#DIV/0!</v>
          </cell>
          <cell r="BA207" t="e">
            <v>#DIV/0!</v>
          </cell>
          <cell r="BB207" t="e">
            <v>#DIV/0!</v>
          </cell>
        </row>
        <row r="208">
          <cell r="M208" t="e">
            <v>#DIV/0!</v>
          </cell>
          <cell r="AS208" t="e">
            <v>#DIV/0!</v>
          </cell>
          <cell r="AT208" t="e">
            <v>#DIV/0!</v>
          </cell>
          <cell r="AU208" t="e">
            <v>#DIV/0!</v>
          </cell>
          <cell r="AV208" t="e">
            <v>#DIV/0!</v>
          </cell>
          <cell r="AW208" t="e">
            <v>#DIV/0!</v>
          </cell>
          <cell r="AX208" t="e">
            <v>#DIV/0!</v>
          </cell>
          <cell r="AY208" t="e">
            <v>#DIV/0!</v>
          </cell>
          <cell r="AZ208" t="e">
            <v>#DIV/0!</v>
          </cell>
          <cell r="BA208" t="e">
            <v>#DIV/0!</v>
          </cell>
          <cell r="BB208" t="e">
            <v>#DIV/0!</v>
          </cell>
        </row>
        <row r="209">
          <cell r="M209" t="e">
            <v>#DIV/0!</v>
          </cell>
          <cell r="AS209" t="e">
            <v>#DIV/0!</v>
          </cell>
          <cell r="AT209" t="e">
            <v>#DIV/0!</v>
          </cell>
          <cell r="AU209" t="e">
            <v>#DIV/0!</v>
          </cell>
          <cell r="AV209" t="e">
            <v>#DIV/0!</v>
          </cell>
          <cell r="AW209" t="e">
            <v>#DIV/0!</v>
          </cell>
          <cell r="AX209" t="e">
            <v>#DIV/0!</v>
          </cell>
          <cell r="AY209" t="e">
            <v>#DIV/0!</v>
          </cell>
          <cell r="AZ209" t="e">
            <v>#DIV/0!</v>
          </cell>
          <cell r="BA209" t="e">
            <v>#DIV/0!</v>
          </cell>
          <cell r="BB209" t="e">
            <v>#DIV/0!</v>
          </cell>
        </row>
        <row r="210">
          <cell r="M210" t="e">
            <v>#DIV/0!</v>
          </cell>
          <cell r="AS210" t="e">
            <v>#DIV/0!</v>
          </cell>
          <cell r="AT210" t="e">
            <v>#DIV/0!</v>
          </cell>
          <cell r="AU210" t="e">
            <v>#DIV/0!</v>
          </cell>
          <cell r="AV210" t="e">
            <v>#DIV/0!</v>
          </cell>
          <cell r="AW210" t="e">
            <v>#DIV/0!</v>
          </cell>
          <cell r="AX210" t="e">
            <v>#DIV/0!</v>
          </cell>
          <cell r="AY210" t="e">
            <v>#DIV/0!</v>
          </cell>
          <cell r="AZ210" t="e">
            <v>#DIV/0!</v>
          </cell>
          <cell r="BA210" t="e">
            <v>#DIV/0!</v>
          </cell>
          <cell r="BB210" t="e">
            <v>#DIV/0!</v>
          </cell>
        </row>
        <row r="211">
          <cell r="M211" t="e">
            <v>#DIV/0!</v>
          </cell>
          <cell r="AS211" t="e">
            <v>#DIV/0!</v>
          </cell>
          <cell r="AT211" t="e">
            <v>#DIV/0!</v>
          </cell>
          <cell r="AU211" t="e">
            <v>#DIV/0!</v>
          </cell>
          <cell r="AV211" t="e">
            <v>#DIV/0!</v>
          </cell>
          <cell r="AW211" t="e">
            <v>#DIV/0!</v>
          </cell>
          <cell r="AX211" t="e">
            <v>#DIV/0!</v>
          </cell>
          <cell r="AY211" t="e">
            <v>#DIV/0!</v>
          </cell>
          <cell r="AZ211" t="e">
            <v>#DIV/0!</v>
          </cell>
          <cell r="BA211" t="e">
            <v>#DIV/0!</v>
          </cell>
          <cell r="BB211" t="e">
            <v>#DIV/0!</v>
          </cell>
        </row>
        <row r="212">
          <cell r="M212" t="e">
            <v>#DIV/0!</v>
          </cell>
          <cell r="AS212" t="e">
            <v>#DIV/0!</v>
          </cell>
          <cell r="AT212" t="e">
            <v>#DIV/0!</v>
          </cell>
          <cell r="AU212" t="e">
            <v>#DIV/0!</v>
          </cell>
          <cell r="AV212" t="e">
            <v>#DIV/0!</v>
          </cell>
          <cell r="AW212" t="e">
            <v>#DIV/0!</v>
          </cell>
          <cell r="AX212" t="e">
            <v>#DIV/0!</v>
          </cell>
          <cell r="AY212" t="e">
            <v>#DIV/0!</v>
          </cell>
          <cell r="AZ212" t="e">
            <v>#DIV/0!</v>
          </cell>
          <cell r="BA212" t="e">
            <v>#DIV/0!</v>
          </cell>
          <cell r="BB212" t="e">
            <v>#DIV/0!</v>
          </cell>
        </row>
        <row r="213">
          <cell r="M213" t="e">
            <v>#DIV/0!</v>
          </cell>
          <cell r="AS213" t="e">
            <v>#DIV/0!</v>
          </cell>
          <cell r="AT213" t="e">
            <v>#DIV/0!</v>
          </cell>
          <cell r="AU213" t="e">
            <v>#DIV/0!</v>
          </cell>
          <cell r="AV213" t="e">
            <v>#DIV/0!</v>
          </cell>
          <cell r="AW213" t="e">
            <v>#DIV/0!</v>
          </cell>
          <cell r="AX213" t="e">
            <v>#DIV/0!</v>
          </cell>
          <cell r="AY213" t="e">
            <v>#DIV/0!</v>
          </cell>
          <cell r="AZ213" t="e">
            <v>#DIV/0!</v>
          </cell>
          <cell r="BA213" t="e">
            <v>#DIV/0!</v>
          </cell>
          <cell r="BB213" t="e">
            <v>#DIV/0!</v>
          </cell>
        </row>
        <row r="214">
          <cell r="M214" t="e">
            <v>#DIV/0!</v>
          </cell>
          <cell r="AS214" t="e">
            <v>#DIV/0!</v>
          </cell>
          <cell r="AT214" t="e">
            <v>#DIV/0!</v>
          </cell>
          <cell r="AU214" t="e">
            <v>#DIV/0!</v>
          </cell>
          <cell r="AV214" t="e">
            <v>#DIV/0!</v>
          </cell>
          <cell r="AW214" t="e">
            <v>#DIV/0!</v>
          </cell>
          <cell r="AX214" t="e">
            <v>#DIV/0!</v>
          </cell>
          <cell r="AY214" t="e">
            <v>#DIV/0!</v>
          </cell>
          <cell r="AZ214" t="e">
            <v>#DIV/0!</v>
          </cell>
          <cell r="BA214" t="e">
            <v>#DIV/0!</v>
          </cell>
          <cell r="BB214" t="e">
            <v>#DIV/0!</v>
          </cell>
        </row>
        <row r="215">
          <cell r="M215" t="e">
            <v>#DIV/0!</v>
          </cell>
          <cell r="AS215" t="e">
            <v>#DIV/0!</v>
          </cell>
          <cell r="AT215" t="e">
            <v>#DIV/0!</v>
          </cell>
          <cell r="AU215" t="e">
            <v>#DIV/0!</v>
          </cell>
          <cell r="AV215" t="e">
            <v>#DIV/0!</v>
          </cell>
          <cell r="AW215" t="e">
            <v>#DIV/0!</v>
          </cell>
          <cell r="AX215" t="e">
            <v>#DIV/0!</v>
          </cell>
          <cell r="AY215" t="e">
            <v>#DIV/0!</v>
          </cell>
          <cell r="AZ215" t="e">
            <v>#DIV/0!</v>
          </cell>
          <cell r="BA215" t="e">
            <v>#DIV/0!</v>
          </cell>
          <cell r="BB215" t="e">
            <v>#DIV/0!</v>
          </cell>
        </row>
        <row r="216">
          <cell r="M216" t="e">
            <v>#DIV/0!</v>
          </cell>
          <cell r="AS216" t="e">
            <v>#DIV/0!</v>
          </cell>
          <cell r="AT216" t="e">
            <v>#DIV/0!</v>
          </cell>
          <cell r="AU216" t="e">
            <v>#DIV/0!</v>
          </cell>
          <cell r="AV216" t="e">
            <v>#DIV/0!</v>
          </cell>
          <cell r="AW216" t="e">
            <v>#DIV/0!</v>
          </cell>
          <cell r="AX216" t="e">
            <v>#DIV/0!</v>
          </cell>
          <cell r="AY216" t="e">
            <v>#DIV/0!</v>
          </cell>
          <cell r="AZ216" t="e">
            <v>#DIV/0!</v>
          </cell>
          <cell r="BA216" t="e">
            <v>#DIV/0!</v>
          </cell>
          <cell r="BB216" t="e">
            <v>#DIV/0!</v>
          </cell>
        </row>
        <row r="217">
          <cell r="M217" t="e">
            <v>#DIV/0!</v>
          </cell>
          <cell r="AS217">
            <v>0</v>
          </cell>
          <cell r="AT217">
            <v>0</v>
          </cell>
          <cell r="AU217">
            <v>0</v>
          </cell>
          <cell r="AV217">
            <v>0</v>
          </cell>
          <cell r="AW217">
            <v>0</v>
          </cell>
          <cell r="AX217">
            <v>0</v>
          </cell>
          <cell r="AY217">
            <v>0</v>
          </cell>
          <cell r="AZ217">
            <v>0</v>
          </cell>
          <cell r="BA217">
            <v>0</v>
          </cell>
          <cell r="BB217">
            <v>0</v>
          </cell>
        </row>
        <row r="218">
          <cell r="M218" t="e">
            <v>#DIV/0!</v>
          </cell>
          <cell r="AS218">
            <v>0</v>
          </cell>
          <cell r="AT218">
            <v>0</v>
          </cell>
          <cell r="AU218">
            <v>0</v>
          </cell>
          <cell r="AV218">
            <v>0</v>
          </cell>
          <cell r="AW218">
            <v>0</v>
          </cell>
          <cell r="AX218">
            <v>0</v>
          </cell>
          <cell r="AY218">
            <v>0</v>
          </cell>
          <cell r="AZ218">
            <v>0</v>
          </cell>
          <cell r="BA218">
            <v>0</v>
          </cell>
          <cell r="BB218">
            <v>0</v>
          </cell>
        </row>
        <row r="219">
          <cell r="M219" t="e">
            <v>#DIV/0!</v>
          </cell>
          <cell r="AS219" t="e">
            <v>#DIV/0!</v>
          </cell>
          <cell r="AT219">
            <v>0</v>
          </cell>
          <cell r="AU219" t="e">
            <v>#DIV/0!</v>
          </cell>
          <cell r="AV219" t="e">
            <v>#DIV/0!</v>
          </cell>
          <cell r="AW219" t="e">
            <v>#DIV/0!</v>
          </cell>
          <cell r="AX219" t="e">
            <v>#DIV/0!</v>
          </cell>
          <cell r="AY219" t="e">
            <v>#DIV/0!</v>
          </cell>
          <cell r="AZ219" t="e">
            <v>#DIV/0!</v>
          </cell>
          <cell r="BA219" t="e">
            <v>#DIV/0!</v>
          </cell>
          <cell r="BB219" t="e">
            <v>#DIV/0!</v>
          </cell>
        </row>
        <row r="220">
          <cell r="M220" t="e">
            <v>#DIV/0!</v>
          </cell>
          <cell r="AS220" t="e">
            <v>#DIV/0!</v>
          </cell>
          <cell r="AT220">
            <v>0</v>
          </cell>
          <cell r="AU220" t="e">
            <v>#DIV/0!</v>
          </cell>
          <cell r="AV220" t="e">
            <v>#DIV/0!</v>
          </cell>
          <cell r="AW220" t="e">
            <v>#DIV/0!</v>
          </cell>
          <cell r="AX220" t="e">
            <v>#DIV/0!</v>
          </cell>
          <cell r="AY220" t="e">
            <v>#DIV/0!</v>
          </cell>
          <cell r="AZ220" t="e">
            <v>#DIV/0!</v>
          </cell>
          <cell r="BA220" t="e">
            <v>#DIV/0!</v>
          </cell>
          <cell r="BB220" t="e">
            <v>#DIV/0!</v>
          </cell>
        </row>
        <row r="221">
          <cell r="M221" t="e">
            <v>#DIV/0!</v>
          </cell>
          <cell r="AS221" t="e">
            <v>#DIV/0!</v>
          </cell>
          <cell r="AT221">
            <v>0</v>
          </cell>
          <cell r="AU221" t="e">
            <v>#DIV/0!</v>
          </cell>
          <cell r="AV221" t="e">
            <v>#DIV/0!</v>
          </cell>
          <cell r="AW221" t="e">
            <v>#DIV/0!</v>
          </cell>
          <cell r="AX221" t="e">
            <v>#DIV/0!</v>
          </cell>
          <cell r="AY221" t="e">
            <v>#DIV/0!</v>
          </cell>
          <cell r="AZ221" t="e">
            <v>#DIV/0!</v>
          </cell>
          <cell r="BA221" t="e">
            <v>#DIV/0!</v>
          </cell>
          <cell r="BB221" t="e">
            <v>#DIV/0!</v>
          </cell>
        </row>
        <row r="222">
          <cell r="M222" t="e">
            <v>#DIV/0!</v>
          </cell>
          <cell r="AS222" t="e">
            <v>#DIV/0!</v>
          </cell>
          <cell r="AT222">
            <v>0</v>
          </cell>
          <cell r="AU222" t="e">
            <v>#DIV/0!</v>
          </cell>
          <cell r="AV222" t="e">
            <v>#DIV/0!</v>
          </cell>
          <cell r="AW222" t="e">
            <v>#DIV/0!</v>
          </cell>
          <cell r="AX222" t="e">
            <v>#DIV/0!</v>
          </cell>
          <cell r="AY222" t="e">
            <v>#DIV/0!</v>
          </cell>
          <cell r="AZ222" t="e">
            <v>#DIV/0!</v>
          </cell>
          <cell r="BA222" t="e">
            <v>#DIV/0!</v>
          </cell>
          <cell r="BB222" t="e">
            <v>#DIV/0!</v>
          </cell>
        </row>
        <row r="223">
          <cell r="M223" t="e">
            <v>#DIV/0!</v>
          </cell>
          <cell r="AS223" t="e">
            <v>#DIV/0!</v>
          </cell>
          <cell r="AT223">
            <v>0</v>
          </cell>
          <cell r="AU223" t="e">
            <v>#DIV/0!</v>
          </cell>
          <cell r="AV223" t="e">
            <v>#DIV/0!</v>
          </cell>
          <cell r="AW223" t="e">
            <v>#DIV/0!</v>
          </cell>
          <cell r="AX223" t="e">
            <v>#DIV/0!</v>
          </cell>
          <cell r="AY223" t="e">
            <v>#DIV/0!</v>
          </cell>
          <cell r="AZ223" t="e">
            <v>#DIV/0!</v>
          </cell>
          <cell r="BA223" t="e">
            <v>#DIV/0!</v>
          </cell>
          <cell r="BB223" t="e">
            <v>#DIV/0!</v>
          </cell>
        </row>
        <row r="224">
          <cell r="M224" t="e">
            <v>#DIV/0!</v>
          </cell>
          <cell r="AS224" t="e">
            <v>#DIV/0!</v>
          </cell>
          <cell r="AT224">
            <v>0</v>
          </cell>
          <cell r="AU224" t="e">
            <v>#DIV/0!</v>
          </cell>
          <cell r="AV224" t="e">
            <v>#DIV/0!</v>
          </cell>
          <cell r="AW224" t="e">
            <v>#DIV/0!</v>
          </cell>
          <cell r="AX224" t="e">
            <v>#DIV/0!</v>
          </cell>
          <cell r="AY224" t="e">
            <v>#DIV/0!</v>
          </cell>
          <cell r="AZ224" t="e">
            <v>#DIV/0!</v>
          </cell>
          <cell r="BA224" t="e">
            <v>#DIV/0!</v>
          </cell>
          <cell r="BB224" t="e">
            <v>#DIV/0!</v>
          </cell>
        </row>
        <row r="225">
          <cell r="M225" t="e">
            <v>#DIV/0!</v>
          </cell>
          <cell r="AS225" t="e">
            <v>#DIV/0!</v>
          </cell>
          <cell r="AT225">
            <v>0</v>
          </cell>
          <cell r="AU225" t="e">
            <v>#DIV/0!</v>
          </cell>
          <cell r="AV225" t="e">
            <v>#DIV/0!</v>
          </cell>
          <cell r="AW225" t="e">
            <v>#DIV/0!</v>
          </cell>
          <cell r="AX225" t="e">
            <v>#DIV/0!</v>
          </cell>
          <cell r="AY225" t="e">
            <v>#DIV/0!</v>
          </cell>
          <cell r="AZ225" t="e">
            <v>#DIV/0!</v>
          </cell>
          <cell r="BA225" t="e">
            <v>#DIV/0!</v>
          </cell>
          <cell r="BB225" t="e">
            <v>#DIV/0!</v>
          </cell>
        </row>
        <row r="226">
          <cell r="M226" t="e">
            <v>#DIV/0!</v>
          </cell>
          <cell r="AS226" t="e">
            <v>#DIV/0!</v>
          </cell>
          <cell r="AT226">
            <v>0</v>
          </cell>
          <cell r="AU226" t="e">
            <v>#DIV/0!</v>
          </cell>
          <cell r="AV226" t="e">
            <v>#DIV/0!</v>
          </cell>
          <cell r="AW226" t="e">
            <v>#DIV/0!</v>
          </cell>
          <cell r="AX226" t="e">
            <v>#DIV/0!</v>
          </cell>
          <cell r="AY226" t="e">
            <v>#DIV/0!</v>
          </cell>
          <cell r="AZ226" t="e">
            <v>#DIV/0!</v>
          </cell>
          <cell r="BA226" t="e">
            <v>#DIV/0!</v>
          </cell>
          <cell r="BB226" t="e">
            <v>#DIV/0!</v>
          </cell>
        </row>
        <row r="227">
          <cell r="M227" t="e">
            <v>#DIV/0!</v>
          </cell>
          <cell r="AS227" t="e">
            <v>#DIV/0!</v>
          </cell>
          <cell r="AT227">
            <v>0</v>
          </cell>
          <cell r="AU227" t="e">
            <v>#DIV/0!</v>
          </cell>
          <cell r="AV227" t="e">
            <v>#DIV/0!</v>
          </cell>
          <cell r="AW227" t="e">
            <v>#DIV/0!</v>
          </cell>
          <cell r="AX227" t="e">
            <v>#DIV/0!</v>
          </cell>
          <cell r="AY227" t="e">
            <v>#DIV/0!</v>
          </cell>
          <cell r="AZ227" t="e">
            <v>#DIV/0!</v>
          </cell>
          <cell r="BA227" t="e">
            <v>#DIV/0!</v>
          </cell>
          <cell r="BB227" t="e">
            <v>#DIV/0!</v>
          </cell>
        </row>
        <row r="228">
          <cell r="M228" t="e">
            <v>#DIV/0!</v>
          </cell>
          <cell r="AS228" t="e">
            <v>#DIV/0!</v>
          </cell>
          <cell r="AT228">
            <v>0</v>
          </cell>
          <cell r="AU228" t="e">
            <v>#DIV/0!</v>
          </cell>
          <cell r="AV228" t="e">
            <v>#DIV/0!</v>
          </cell>
          <cell r="AW228" t="e">
            <v>#DIV/0!</v>
          </cell>
          <cell r="AX228" t="e">
            <v>#DIV/0!</v>
          </cell>
          <cell r="AY228" t="e">
            <v>#DIV/0!</v>
          </cell>
          <cell r="AZ228" t="e">
            <v>#DIV/0!</v>
          </cell>
          <cell r="BA228" t="e">
            <v>#DIV/0!</v>
          </cell>
          <cell r="BB228" t="e">
            <v>#DIV/0!</v>
          </cell>
        </row>
        <row r="229">
          <cell r="M229" t="e">
            <v>#DIV/0!</v>
          </cell>
          <cell r="AS229" t="e">
            <v>#DIV/0!</v>
          </cell>
          <cell r="AT229">
            <v>0</v>
          </cell>
          <cell r="AU229" t="e">
            <v>#DIV/0!</v>
          </cell>
          <cell r="AV229" t="e">
            <v>#DIV/0!</v>
          </cell>
          <cell r="AW229" t="e">
            <v>#DIV/0!</v>
          </cell>
          <cell r="AX229" t="e">
            <v>#DIV/0!</v>
          </cell>
          <cell r="AY229" t="e">
            <v>#DIV/0!</v>
          </cell>
          <cell r="AZ229" t="e">
            <v>#DIV/0!</v>
          </cell>
          <cell r="BA229" t="e">
            <v>#DIV/0!</v>
          </cell>
          <cell r="BB229" t="e">
            <v>#DIV/0!</v>
          </cell>
        </row>
        <row r="230">
          <cell r="M230" t="e">
            <v>#DIV/0!</v>
          </cell>
          <cell r="AS230" t="e">
            <v>#DIV/0!</v>
          </cell>
          <cell r="AT230">
            <v>0</v>
          </cell>
          <cell r="AU230" t="e">
            <v>#DIV/0!</v>
          </cell>
          <cell r="AV230" t="e">
            <v>#DIV/0!</v>
          </cell>
          <cell r="AW230" t="e">
            <v>#DIV/0!</v>
          </cell>
          <cell r="AX230" t="e">
            <v>#DIV/0!</v>
          </cell>
          <cell r="AY230" t="e">
            <v>#DIV/0!</v>
          </cell>
          <cell r="AZ230" t="e">
            <v>#DIV/0!</v>
          </cell>
          <cell r="BA230" t="e">
            <v>#DIV/0!</v>
          </cell>
          <cell r="BB230" t="e">
            <v>#DIV/0!</v>
          </cell>
        </row>
        <row r="231">
          <cell r="M231" t="e">
            <v>#DIV/0!</v>
          </cell>
          <cell r="AS231" t="e">
            <v>#DIV/0!</v>
          </cell>
          <cell r="AT231">
            <v>0</v>
          </cell>
          <cell r="AU231" t="e">
            <v>#DIV/0!</v>
          </cell>
          <cell r="AV231" t="e">
            <v>#DIV/0!</v>
          </cell>
          <cell r="AW231" t="e">
            <v>#DIV/0!</v>
          </cell>
          <cell r="AX231" t="e">
            <v>#DIV/0!</v>
          </cell>
          <cell r="AY231" t="e">
            <v>#DIV/0!</v>
          </cell>
          <cell r="AZ231" t="e">
            <v>#DIV/0!</v>
          </cell>
          <cell r="BA231" t="e">
            <v>#DIV/0!</v>
          </cell>
          <cell r="BB231" t="e">
            <v>#DIV/0!</v>
          </cell>
        </row>
        <row r="232">
          <cell r="M232" t="e">
            <v>#DIV/0!</v>
          </cell>
          <cell r="AS232" t="e">
            <v>#DIV/0!</v>
          </cell>
          <cell r="AT232">
            <v>0</v>
          </cell>
          <cell r="AU232" t="e">
            <v>#DIV/0!</v>
          </cell>
          <cell r="AV232" t="e">
            <v>#DIV/0!</v>
          </cell>
          <cell r="AW232" t="e">
            <v>#DIV/0!</v>
          </cell>
          <cell r="AX232" t="e">
            <v>#DIV/0!</v>
          </cell>
          <cell r="AY232" t="e">
            <v>#DIV/0!</v>
          </cell>
          <cell r="AZ232" t="e">
            <v>#DIV/0!</v>
          </cell>
          <cell r="BA232" t="e">
            <v>#DIV/0!</v>
          </cell>
          <cell r="BB232" t="e">
            <v>#DIV/0!</v>
          </cell>
        </row>
        <row r="233">
          <cell r="M233" t="e">
            <v>#DIV/0!</v>
          </cell>
          <cell r="AS233" t="e">
            <v>#DIV/0!</v>
          </cell>
          <cell r="AT233">
            <v>0</v>
          </cell>
          <cell r="AU233" t="e">
            <v>#DIV/0!</v>
          </cell>
          <cell r="AV233" t="e">
            <v>#DIV/0!</v>
          </cell>
          <cell r="AW233" t="e">
            <v>#DIV/0!</v>
          </cell>
          <cell r="AX233" t="e">
            <v>#DIV/0!</v>
          </cell>
          <cell r="AY233" t="e">
            <v>#DIV/0!</v>
          </cell>
          <cell r="AZ233" t="e">
            <v>#DIV/0!</v>
          </cell>
          <cell r="BA233" t="e">
            <v>#DIV/0!</v>
          </cell>
          <cell r="BB233" t="e">
            <v>#DIV/0!</v>
          </cell>
        </row>
        <row r="234">
          <cell r="M234" t="e">
            <v>#DIV/0!</v>
          </cell>
          <cell r="AS234" t="e">
            <v>#DIV/0!</v>
          </cell>
          <cell r="AT234">
            <v>0</v>
          </cell>
          <cell r="AU234" t="e">
            <v>#DIV/0!</v>
          </cell>
          <cell r="AV234" t="e">
            <v>#DIV/0!</v>
          </cell>
          <cell r="AW234" t="e">
            <v>#DIV/0!</v>
          </cell>
          <cell r="AX234" t="e">
            <v>#DIV/0!</v>
          </cell>
          <cell r="AY234" t="e">
            <v>#DIV/0!</v>
          </cell>
          <cell r="AZ234" t="e">
            <v>#DIV/0!</v>
          </cell>
          <cell r="BA234" t="e">
            <v>#DIV/0!</v>
          </cell>
          <cell r="BB234" t="e">
            <v>#DIV/0!</v>
          </cell>
        </row>
        <row r="235">
          <cell r="M235" t="e">
            <v>#DIV/0!</v>
          </cell>
          <cell r="AS235" t="e">
            <v>#DIV/0!</v>
          </cell>
          <cell r="AT235">
            <v>0</v>
          </cell>
          <cell r="AU235" t="e">
            <v>#DIV/0!</v>
          </cell>
          <cell r="AV235" t="e">
            <v>#DIV/0!</v>
          </cell>
          <cell r="AW235" t="e">
            <v>#DIV/0!</v>
          </cell>
          <cell r="AX235" t="e">
            <v>#DIV/0!</v>
          </cell>
          <cell r="AY235" t="e">
            <v>#DIV/0!</v>
          </cell>
          <cell r="AZ235" t="e">
            <v>#DIV/0!</v>
          </cell>
          <cell r="BA235" t="e">
            <v>#DIV/0!</v>
          </cell>
          <cell r="BB235" t="e">
            <v>#DIV/0!</v>
          </cell>
        </row>
        <row r="236">
          <cell r="M236" t="e">
            <v>#DIV/0!</v>
          </cell>
          <cell r="AS236" t="e">
            <v>#DIV/0!</v>
          </cell>
          <cell r="AT236">
            <v>0</v>
          </cell>
          <cell r="AU236" t="e">
            <v>#DIV/0!</v>
          </cell>
          <cell r="AV236" t="e">
            <v>#DIV/0!</v>
          </cell>
          <cell r="AW236" t="e">
            <v>#DIV/0!</v>
          </cell>
          <cell r="AX236" t="e">
            <v>#DIV/0!</v>
          </cell>
          <cell r="AY236" t="e">
            <v>#DIV/0!</v>
          </cell>
          <cell r="AZ236" t="e">
            <v>#DIV/0!</v>
          </cell>
          <cell r="BA236" t="e">
            <v>#DIV/0!</v>
          </cell>
          <cell r="BB236" t="e">
            <v>#DIV/0!</v>
          </cell>
        </row>
        <row r="237">
          <cell r="M237" t="e">
            <v>#DIV/0!</v>
          </cell>
          <cell r="AS237" t="e">
            <v>#DIV/0!</v>
          </cell>
          <cell r="AT237">
            <v>0</v>
          </cell>
          <cell r="AU237" t="e">
            <v>#DIV/0!</v>
          </cell>
          <cell r="AV237" t="e">
            <v>#DIV/0!</v>
          </cell>
          <cell r="AW237" t="e">
            <v>#DIV/0!</v>
          </cell>
          <cell r="AX237" t="e">
            <v>#DIV/0!</v>
          </cell>
          <cell r="AY237" t="e">
            <v>#DIV/0!</v>
          </cell>
          <cell r="AZ237" t="e">
            <v>#DIV/0!</v>
          </cell>
          <cell r="BA237" t="e">
            <v>#DIV/0!</v>
          </cell>
          <cell r="BB237" t="e">
            <v>#DIV/0!</v>
          </cell>
        </row>
        <row r="238">
          <cell r="M238" t="e">
            <v>#DIV/0!</v>
          </cell>
          <cell r="AS238" t="e">
            <v>#DIV/0!</v>
          </cell>
          <cell r="AT238">
            <v>0</v>
          </cell>
          <cell r="AU238" t="e">
            <v>#DIV/0!</v>
          </cell>
          <cell r="AV238" t="e">
            <v>#DIV/0!</v>
          </cell>
          <cell r="AW238" t="e">
            <v>#DIV/0!</v>
          </cell>
          <cell r="AX238" t="e">
            <v>#DIV/0!</v>
          </cell>
          <cell r="AY238" t="e">
            <v>#DIV/0!</v>
          </cell>
          <cell r="AZ238" t="e">
            <v>#DIV/0!</v>
          </cell>
          <cell r="BA238" t="e">
            <v>#DIV/0!</v>
          </cell>
          <cell r="BB238" t="e">
            <v>#DIV/0!</v>
          </cell>
        </row>
        <row r="239">
          <cell r="M239" t="e">
            <v>#DIV/0!</v>
          </cell>
          <cell r="AS239" t="e">
            <v>#DIV/0!</v>
          </cell>
          <cell r="AT239">
            <v>0</v>
          </cell>
          <cell r="AU239" t="e">
            <v>#DIV/0!</v>
          </cell>
          <cell r="AV239" t="e">
            <v>#DIV/0!</v>
          </cell>
          <cell r="AW239" t="e">
            <v>#DIV/0!</v>
          </cell>
          <cell r="AX239" t="e">
            <v>#DIV/0!</v>
          </cell>
          <cell r="AY239" t="e">
            <v>#DIV/0!</v>
          </cell>
          <cell r="AZ239" t="e">
            <v>#DIV/0!</v>
          </cell>
          <cell r="BA239" t="e">
            <v>#DIV/0!</v>
          </cell>
          <cell r="BB239" t="e">
            <v>#DIV/0!</v>
          </cell>
        </row>
        <row r="240">
          <cell r="M240" t="e">
            <v>#DIV/0!</v>
          </cell>
          <cell r="AS240" t="e">
            <v>#DIV/0!</v>
          </cell>
          <cell r="AT240">
            <v>0</v>
          </cell>
          <cell r="AU240" t="e">
            <v>#DIV/0!</v>
          </cell>
          <cell r="AV240" t="e">
            <v>#DIV/0!</v>
          </cell>
          <cell r="AW240" t="e">
            <v>#DIV/0!</v>
          </cell>
          <cell r="AX240" t="e">
            <v>#DIV/0!</v>
          </cell>
          <cell r="AY240" t="e">
            <v>#DIV/0!</v>
          </cell>
          <cell r="AZ240" t="e">
            <v>#DIV/0!</v>
          </cell>
          <cell r="BA240" t="e">
            <v>#DIV/0!</v>
          </cell>
          <cell r="BB240" t="e">
            <v>#DIV/0!</v>
          </cell>
        </row>
        <row r="241">
          <cell r="M241" t="e">
            <v>#DIV/0!</v>
          </cell>
          <cell r="AS241" t="e">
            <v>#DIV/0!</v>
          </cell>
          <cell r="AT241">
            <v>0</v>
          </cell>
          <cell r="AU241" t="e">
            <v>#DIV/0!</v>
          </cell>
          <cell r="AV241" t="e">
            <v>#DIV/0!</v>
          </cell>
          <cell r="AW241" t="e">
            <v>#DIV/0!</v>
          </cell>
          <cell r="AX241" t="e">
            <v>#DIV/0!</v>
          </cell>
          <cell r="AY241" t="e">
            <v>#DIV/0!</v>
          </cell>
          <cell r="AZ241" t="e">
            <v>#DIV/0!</v>
          </cell>
          <cell r="BA241" t="e">
            <v>#DIV/0!</v>
          </cell>
          <cell r="BB241" t="e">
            <v>#DIV/0!</v>
          </cell>
        </row>
        <row r="242">
          <cell r="M242" t="e">
            <v>#DIV/0!</v>
          </cell>
          <cell r="AS242" t="e">
            <v>#DIV/0!</v>
          </cell>
          <cell r="AT242">
            <v>0</v>
          </cell>
          <cell r="AU242" t="e">
            <v>#DIV/0!</v>
          </cell>
          <cell r="AV242" t="e">
            <v>#DIV/0!</v>
          </cell>
          <cell r="AW242" t="e">
            <v>#DIV/0!</v>
          </cell>
          <cell r="AX242" t="e">
            <v>#DIV/0!</v>
          </cell>
          <cell r="AY242" t="e">
            <v>#DIV/0!</v>
          </cell>
          <cell r="AZ242" t="e">
            <v>#DIV/0!</v>
          </cell>
          <cell r="BA242" t="e">
            <v>#DIV/0!</v>
          </cell>
          <cell r="BB242" t="e">
            <v>#DIV/0!</v>
          </cell>
        </row>
        <row r="243">
          <cell r="M243" t="e">
            <v>#DIV/0!</v>
          </cell>
          <cell r="AS243" t="e">
            <v>#DIV/0!</v>
          </cell>
          <cell r="AT243">
            <v>0</v>
          </cell>
          <cell r="AU243" t="e">
            <v>#DIV/0!</v>
          </cell>
          <cell r="AV243" t="e">
            <v>#DIV/0!</v>
          </cell>
          <cell r="AW243" t="e">
            <v>#DIV/0!</v>
          </cell>
          <cell r="AX243" t="e">
            <v>#DIV/0!</v>
          </cell>
          <cell r="AY243" t="e">
            <v>#DIV/0!</v>
          </cell>
          <cell r="AZ243" t="e">
            <v>#DIV/0!</v>
          </cell>
          <cell r="BA243" t="e">
            <v>#DIV/0!</v>
          </cell>
          <cell r="BB243" t="e">
            <v>#DIV/0!</v>
          </cell>
        </row>
        <row r="244">
          <cell r="M244" t="e">
            <v>#DIV/0!</v>
          </cell>
          <cell r="AS244" t="e">
            <v>#DIV/0!</v>
          </cell>
          <cell r="AT244">
            <v>0</v>
          </cell>
          <cell r="AU244" t="e">
            <v>#DIV/0!</v>
          </cell>
          <cell r="AV244" t="e">
            <v>#DIV/0!</v>
          </cell>
          <cell r="AW244" t="e">
            <v>#DIV/0!</v>
          </cell>
          <cell r="AX244" t="e">
            <v>#DIV/0!</v>
          </cell>
          <cell r="AY244" t="e">
            <v>#DIV/0!</v>
          </cell>
          <cell r="AZ244" t="e">
            <v>#DIV/0!</v>
          </cell>
          <cell r="BA244" t="e">
            <v>#DIV/0!</v>
          </cell>
          <cell r="BB244" t="e">
            <v>#DIV/0!</v>
          </cell>
        </row>
        <row r="245">
          <cell r="M245" t="e">
            <v>#DIV/0!</v>
          </cell>
          <cell r="AS245" t="e">
            <v>#DIV/0!</v>
          </cell>
          <cell r="AT245">
            <v>0</v>
          </cell>
          <cell r="AU245" t="e">
            <v>#DIV/0!</v>
          </cell>
          <cell r="AV245" t="e">
            <v>#DIV/0!</v>
          </cell>
          <cell r="AW245" t="e">
            <v>#DIV/0!</v>
          </cell>
          <cell r="AX245" t="e">
            <v>#DIV/0!</v>
          </cell>
          <cell r="AY245" t="e">
            <v>#DIV/0!</v>
          </cell>
          <cell r="AZ245" t="e">
            <v>#DIV/0!</v>
          </cell>
          <cell r="BA245" t="e">
            <v>#DIV/0!</v>
          </cell>
          <cell r="BB245" t="e">
            <v>#DIV/0!</v>
          </cell>
        </row>
        <row r="246">
          <cell r="M246" t="e">
            <v>#DIV/0!</v>
          </cell>
          <cell r="AS246" t="e">
            <v>#DIV/0!</v>
          </cell>
          <cell r="AT246">
            <v>0</v>
          </cell>
          <cell r="AU246" t="e">
            <v>#DIV/0!</v>
          </cell>
          <cell r="AV246" t="e">
            <v>#DIV/0!</v>
          </cell>
          <cell r="AW246" t="e">
            <v>#DIV/0!</v>
          </cell>
          <cell r="AX246" t="e">
            <v>#DIV/0!</v>
          </cell>
          <cell r="AY246" t="e">
            <v>#DIV/0!</v>
          </cell>
          <cell r="AZ246" t="e">
            <v>#DIV/0!</v>
          </cell>
          <cell r="BA246" t="e">
            <v>#DIV/0!</v>
          </cell>
          <cell r="BB246" t="e">
            <v>#DIV/0!</v>
          </cell>
        </row>
        <row r="247">
          <cell r="M247" t="e">
            <v>#DIV/0!</v>
          </cell>
          <cell r="AS247" t="e">
            <v>#DIV/0!</v>
          </cell>
          <cell r="AT247">
            <v>0</v>
          </cell>
          <cell r="AU247" t="e">
            <v>#DIV/0!</v>
          </cell>
          <cell r="AV247" t="e">
            <v>#DIV/0!</v>
          </cell>
          <cell r="AW247" t="e">
            <v>#DIV/0!</v>
          </cell>
          <cell r="AX247" t="e">
            <v>#DIV/0!</v>
          </cell>
          <cell r="AY247" t="e">
            <v>#DIV/0!</v>
          </cell>
          <cell r="AZ247" t="e">
            <v>#DIV/0!</v>
          </cell>
          <cell r="BA247" t="e">
            <v>#DIV/0!</v>
          </cell>
          <cell r="BB247" t="e">
            <v>#DIV/0!</v>
          </cell>
        </row>
        <row r="248">
          <cell r="M248" t="e">
            <v>#DIV/0!</v>
          </cell>
          <cell r="AS248" t="e">
            <v>#DIV/0!</v>
          </cell>
          <cell r="AT248">
            <v>0</v>
          </cell>
          <cell r="AU248" t="e">
            <v>#DIV/0!</v>
          </cell>
          <cell r="AV248" t="e">
            <v>#DIV/0!</v>
          </cell>
          <cell r="AW248" t="e">
            <v>#DIV/0!</v>
          </cell>
          <cell r="AX248" t="e">
            <v>#DIV/0!</v>
          </cell>
          <cell r="AY248" t="e">
            <v>#DIV/0!</v>
          </cell>
          <cell r="AZ248" t="e">
            <v>#DIV/0!</v>
          </cell>
          <cell r="BA248" t="e">
            <v>#DIV/0!</v>
          </cell>
          <cell r="BB248" t="e">
            <v>#DIV/0!</v>
          </cell>
        </row>
        <row r="249">
          <cell r="M249" t="e">
            <v>#DIV/0!</v>
          </cell>
          <cell r="AS249" t="e">
            <v>#DIV/0!</v>
          </cell>
          <cell r="AT249">
            <v>0</v>
          </cell>
          <cell r="AU249" t="e">
            <v>#DIV/0!</v>
          </cell>
          <cell r="AV249" t="e">
            <v>#DIV/0!</v>
          </cell>
          <cell r="AW249" t="e">
            <v>#DIV/0!</v>
          </cell>
          <cell r="AX249" t="e">
            <v>#DIV/0!</v>
          </cell>
          <cell r="AY249" t="e">
            <v>#DIV/0!</v>
          </cell>
          <cell r="AZ249" t="e">
            <v>#DIV/0!</v>
          </cell>
          <cell r="BA249" t="e">
            <v>#DIV/0!</v>
          </cell>
          <cell r="BB249" t="e">
            <v>#DIV/0!</v>
          </cell>
        </row>
        <row r="250">
          <cell r="M250" t="e">
            <v>#DIV/0!</v>
          </cell>
          <cell r="AS250" t="e">
            <v>#DIV/0!</v>
          </cell>
          <cell r="AT250">
            <v>0</v>
          </cell>
          <cell r="AU250" t="e">
            <v>#DIV/0!</v>
          </cell>
          <cell r="AV250" t="e">
            <v>#DIV/0!</v>
          </cell>
          <cell r="AW250" t="e">
            <v>#DIV/0!</v>
          </cell>
          <cell r="AX250" t="e">
            <v>#DIV/0!</v>
          </cell>
          <cell r="AY250" t="e">
            <v>#DIV/0!</v>
          </cell>
          <cell r="AZ250" t="e">
            <v>#DIV/0!</v>
          </cell>
          <cell r="BA250" t="e">
            <v>#DIV/0!</v>
          </cell>
          <cell r="BB250" t="e">
            <v>#DIV/0!</v>
          </cell>
        </row>
        <row r="251">
          <cell r="M251" t="e">
            <v>#DIV/0!</v>
          </cell>
          <cell r="AS251" t="e">
            <v>#DIV/0!</v>
          </cell>
          <cell r="AT251">
            <v>0</v>
          </cell>
          <cell r="AU251" t="e">
            <v>#DIV/0!</v>
          </cell>
          <cell r="AV251" t="e">
            <v>#DIV/0!</v>
          </cell>
          <cell r="AW251" t="e">
            <v>#DIV/0!</v>
          </cell>
          <cell r="AX251" t="e">
            <v>#DIV/0!</v>
          </cell>
          <cell r="AY251" t="e">
            <v>#DIV/0!</v>
          </cell>
          <cell r="AZ251" t="e">
            <v>#DIV/0!</v>
          </cell>
          <cell r="BA251" t="e">
            <v>#DIV/0!</v>
          </cell>
          <cell r="BB251" t="e">
            <v>#DIV/0!</v>
          </cell>
        </row>
        <row r="252">
          <cell r="M252" t="e">
            <v>#DIV/0!</v>
          </cell>
          <cell r="AS252" t="e">
            <v>#DIV/0!</v>
          </cell>
          <cell r="AT252">
            <v>0</v>
          </cell>
          <cell r="AU252" t="e">
            <v>#DIV/0!</v>
          </cell>
          <cell r="AV252" t="e">
            <v>#DIV/0!</v>
          </cell>
          <cell r="AW252" t="e">
            <v>#DIV/0!</v>
          </cell>
          <cell r="AX252" t="e">
            <v>#DIV/0!</v>
          </cell>
          <cell r="AY252" t="e">
            <v>#DIV/0!</v>
          </cell>
          <cell r="AZ252" t="e">
            <v>#DIV/0!</v>
          </cell>
          <cell r="BA252" t="e">
            <v>#DIV/0!</v>
          </cell>
          <cell r="BB252" t="e">
            <v>#DIV/0!</v>
          </cell>
        </row>
        <row r="253">
          <cell r="M253" t="e">
            <v>#DIV/0!</v>
          </cell>
          <cell r="AS253" t="e">
            <v>#DIV/0!</v>
          </cell>
          <cell r="AT253">
            <v>0</v>
          </cell>
          <cell r="AU253" t="e">
            <v>#DIV/0!</v>
          </cell>
          <cell r="AV253" t="e">
            <v>#DIV/0!</v>
          </cell>
          <cell r="AW253" t="e">
            <v>#DIV/0!</v>
          </cell>
          <cell r="AX253" t="e">
            <v>#DIV/0!</v>
          </cell>
          <cell r="AY253" t="e">
            <v>#DIV/0!</v>
          </cell>
          <cell r="AZ253" t="e">
            <v>#DIV/0!</v>
          </cell>
          <cell r="BA253" t="e">
            <v>#DIV/0!</v>
          </cell>
          <cell r="BB253" t="e">
            <v>#DIV/0!</v>
          </cell>
        </row>
        <row r="254">
          <cell r="M254" t="e">
            <v>#DIV/0!</v>
          </cell>
          <cell r="AS254" t="e">
            <v>#DIV/0!</v>
          </cell>
          <cell r="AT254">
            <v>0</v>
          </cell>
          <cell r="AU254" t="e">
            <v>#DIV/0!</v>
          </cell>
          <cell r="AV254" t="e">
            <v>#DIV/0!</v>
          </cell>
          <cell r="AW254" t="e">
            <v>#DIV/0!</v>
          </cell>
          <cell r="AX254" t="e">
            <v>#DIV/0!</v>
          </cell>
          <cell r="AY254" t="e">
            <v>#DIV/0!</v>
          </cell>
          <cell r="AZ254" t="e">
            <v>#DIV/0!</v>
          </cell>
          <cell r="BA254" t="e">
            <v>#DIV/0!</v>
          </cell>
          <cell r="BB254" t="e">
            <v>#DIV/0!</v>
          </cell>
        </row>
        <row r="255">
          <cell r="M255" t="e">
            <v>#DIV/0!</v>
          </cell>
          <cell r="AS255" t="e">
            <v>#DIV/0!</v>
          </cell>
          <cell r="AT255">
            <v>0</v>
          </cell>
          <cell r="AU255" t="e">
            <v>#DIV/0!</v>
          </cell>
          <cell r="AV255" t="e">
            <v>#DIV/0!</v>
          </cell>
          <cell r="AW255" t="e">
            <v>#DIV/0!</v>
          </cell>
          <cell r="AX255" t="e">
            <v>#DIV/0!</v>
          </cell>
          <cell r="AY255" t="e">
            <v>#DIV/0!</v>
          </cell>
          <cell r="AZ255" t="e">
            <v>#DIV/0!</v>
          </cell>
          <cell r="BA255" t="e">
            <v>#DIV/0!</v>
          </cell>
          <cell r="BB255" t="e">
            <v>#DIV/0!</v>
          </cell>
        </row>
        <row r="256">
          <cell r="M256" t="e">
            <v>#DIV/0!</v>
          </cell>
          <cell r="AS256" t="e">
            <v>#DIV/0!</v>
          </cell>
          <cell r="AT256">
            <v>0</v>
          </cell>
          <cell r="AU256" t="e">
            <v>#DIV/0!</v>
          </cell>
          <cell r="AV256" t="e">
            <v>#DIV/0!</v>
          </cell>
          <cell r="AW256" t="e">
            <v>#DIV/0!</v>
          </cell>
          <cell r="AX256" t="e">
            <v>#DIV/0!</v>
          </cell>
          <cell r="AY256" t="e">
            <v>#DIV/0!</v>
          </cell>
          <cell r="AZ256" t="e">
            <v>#DIV/0!</v>
          </cell>
          <cell r="BA256" t="e">
            <v>#DIV/0!</v>
          </cell>
          <cell r="BB256" t="e">
            <v>#DIV/0!</v>
          </cell>
        </row>
        <row r="257">
          <cell r="M257" t="e">
            <v>#DIV/0!</v>
          </cell>
          <cell r="AS257" t="e">
            <v>#DIV/0!</v>
          </cell>
          <cell r="AT257">
            <v>0</v>
          </cell>
          <cell r="AU257" t="e">
            <v>#DIV/0!</v>
          </cell>
          <cell r="AV257" t="e">
            <v>#DIV/0!</v>
          </cell>
          <cell r="AW257" t="e">
            <v>#DIV/0!</v>
          </cell>
          <cell r="AX257" t="e">
            <v>#DIV/0!</v>
          </cell>
          <cell r="AY257" t="e">
            <v>#DIV/0!</v>
          </cell>
          <cell r="AZ257" t="e">
            <v>#DIV/0!</v>
          </cell>
          <cell r="BA257" t="e">
            <v>#DIV/0!</v>
          </cell>
          <cell r="BB257" t="e">
            <v>#DIV/0!</v>
          </cell>
        </row>
        <row r="258">
          <cell r="M258" t="e">
            <v>#DIV/0!</v>
          </cell>
          <cell r="AS258" t="e">
            <v>#DIV/0!</v>
          </cell>
          <cell r="AT258">
            <v>0</v>
          </cell>
          <cell r="AU258" t="e">
            <v>#DIV/0!</v>
          </cell>
          <cell r="AV258" t="e">
            <v>#DIV/0!</v>
          </cell>
          <cell r="AW258" t="e">
            <v>#DIV/0!</v>
          </cell>
          <cell r="AX258" t="e">
            <v>#DIV/0!</v>
          </cell>
          <cell r="AY258" t="e">
            <v>#DIV/0!</v>
          </cell>
          <cell r="AZ258" t="e">
            <v>#DIV/0!</v>
          </cell>
          <cell r="BA258" t="e">
            <v>#DIV/0!</v>
          </cell>
          <cell r="BB258" t="e">
            <v>#DIV/0!</v>
          </cell>
        </row>
        <row r="259">
          <cell r="M259" t="e">
            <v>#DIV/0!</v>
          </cell>
          <cell r="AS259" t="e">
            <v>#DIV/0!</v>
          </cell>
          <cell r="AT259">
            <v>0</v>
          </cell>
          <cell r="AU259" t="e">
            <v>#DIV/0!</v>
          </cell>
          <cell r="AV259" t="e">
            <v>#DIV/0!</v>
          </cell>
          <cell r="AW259" t="e">
            <v>#DIV/0!</v>
          </cell>
          <cell r="AX259" t="e">
            <v>#DIV/0!</v>
          </cell>
          <cell r="AY259" t="e">
            <v>#DIV/0!</v>
          </cell>
          <cell r="AZ259" t="e">
            <v>#DIV/0!</v>
          </cell>
          <cell r="BA259" t="e">
            <v>#DIV/0!</v>
          </cell>
          <cell r="BB259" t="e">
            <v>#DIV/0!</v>
          </cell>
        </row>
        <row r="260">
          <cell r="M260" t="e">
            <v>#DIV/0!</v>
          </cell>
          <cell r="AS260" t="e">
            <v>#DIV/0!</v>
          </cell>
          <cell r="AT260">
            <v>0</v>
          </cell>
          <cell r="AU260" t="e">
            <v>#DIV/0!</v>
          </cell>
          <cell r="AV260" t="e">
            <v>#DIV/0!</v>
          </cell>
          <cell r="AW260" t="e">
            <v>#DIV/0!</v>
          </cell>
          <cell r="AX260" t="e">
            <v>#DIV/0!</v>
          </cell>
          <cell r="AY260" t="e">
            <v>#DIV/0!</v>
          </cell>
          <cell r="AZ260" t="e">
            <v>#DIV/0!</v>
          </cell>
          <cell r="BA260" t="e">
            <v>#DIV/0!</v>
          </cell>
          <cell r="BB260" t="e">
            <v>#DIV/0!</v>
          </cell>
        </row>
        <row r="261">
          <cell r="M261" t="e">
            <v>#DIV/0!</v>
          </cell>
          <cell r="AS261" t="e">
            <v>#DIV/0!</v>
          </cell>
          <cell r="AT261">
            <v>0</v>
          </cell>
          <cell r="AU261" t="e">
            <v>#DIV/0!</v>
          </cell>
          <cell r="AV261" t="e">
            <v>#DIV/0!</v>
          </cell>
          <cell r="AW261" t="e">
            <v>#DIV/0!</v>
          </cell>
          <cell r="AX261" t="e">
            <v>#DIV/0!</v>
          </cell>
          <cell r="AY261" t="e">
            <v>#DIV/0!</v>
          </cell>
          <cell r="AZ261" t="e">
            <v>#DIV/0!</v>
          </cell>
          <cell r="BA261" t="e">
            <v>#DIV/0!</v>
          </cell>
          <cell r="BB261" t="e">
            <v>#DIV/0!</v>
          </cell>
        </row>
        <row r="262">
          <cell r="M262" t="e">
            <v>#DIV/0!</v>
          </cell>
          <cell r="AS262" t="e">
            <v>#DIV/0!</v>
          </cell>
          <cell r="AT262">
            <v>0</v>
          </cell>
          <cell r="AU262" t="e">
            <v>#DIV/0!</v>
          </cell>
          <cell r="AV262" t="e">
            <v>#DIV/0!</v>
          </cell>
          <cell r="AW262" t="e">
            <v>#DIV/0!</v>
          </cell>
          <cell r="AX262" t="e">
            <v>#DIV/0!</v>
          </cell>
          <cell r="AY262" t="e">
            <v>#DIV/0!</v>
          </cell>
          <cell r="AZ262" t="e">
            <v>#DIV/0!</v>
          </cell>
          <cell r="BA262" t="e">
            <v>#DIV/0!</v>
          </cell>
          <cell r="BB262" t="e">
            <v>#DIV/0!</v>
          </cell>
        </row>
        <row r="263">
          <cell r="M263" t="e">
            <v>#DIV/0!</v>
          </cell>
          <cell r="AS263" t="e">
            <v>#DIV/0!</v>
          </cell>
          <cell r="AT263">
            <v>0</v>
          </cell>
          <cell r="AU263" t="e">
            <v>#DIV/0!</v>
          </cell>
          <cell r="AV263" t="e">
            <v>#DIV/0!</v>
          </cell>
          <cell r="AW263" t="e">
            <v>#DIV/0!</v>
          </cell>
          <cell r="AX263" t="e">
            <v>#DIV/0!</v>
          </cell>
          <cell r="AY263" t="e">
            <v>#DIV/0!</v>
          </cell>
          <cell r="AZ263" t="e">
            <v>#DIV/0!</v>
          </cell>
          <cell r="BA263" t="e">
            <v>#DIV/0!</v>
          </cell>
          <cell r="BB263" t="e">
            <v>#DIV/0!</v>
          </cell>
        </row>
        <row r="264">
          <cell r="M264" t="e">
            <v>#DIV/0!</v>
          </cell>
          <cell r="AS264" t="e">
            <v>#DIV/0!</v>
          </cell>
          <cell r="AT264">
            <v>0</v>
          </cell>
          <cell r="AU264" t="e">
            <v>#DIV/0!</v>
          </cell>
          <cell r="AV264" t="e">
            <v>#DIV/0!</v>
          </cell>
          <cell r="AW264" t="e">
            <v>#DIV/0!</v>
          </cell>
          <cell r="AX264" t="e">
            <v>#DIV/0!</v>
          </cell>
          <cell r="AY264" t="e">
            <v>#DIV/0!</v>
          </cell>
          <cell r="AZ264" t="e">
            <v>#DIV/0!</v>
          </cell>
          <cell r="BA264" t="e">
            <v>#DIV/0!</v>
          </cell>
          <cell r="BB264" t="e">
            <v>#DIV/0!</v>
          </cell>
        </row>
        <row r="265">
          <cell r="M265" t="e">
            <v>#DIV/0!</v>
          </cell>
          <cell r="AS265" t="e">
            <v>#DIV/0!</v>
          </cell>
          <cell r="AT265">
            <v>0</v>
          </cell>
          <cell r="AU265" t="e">
            <v>#DIV/0!</v>
          </cell>
          <cell r="AV265" t="e">
            <v>#DIV/0!</v>
          </cell>
          <cell r="AW265" t="e">
            <v>#DIV/0!</v>
          </cell>
          <cell r="AX265" t="e">
            <v>#DIV/0!</v>
          </cell>
          <cell r="AY265" t="e">
            <v>#DIV/0!</v>
          </cell>
          <cell r="AZ265" t="e">
            <v>#DIV/0!</v>
          </cell>
          <cell r="BA265" t="e">
            <v>#DIV/0!</v>
          </cell>
          <cell r="BB265" t="e">
            <v>#DIV/0!</v>
          </cell>
        </row>
        <row r="266">
          <cell r="M266" t="e">
            <v>#DIV/0!</v>
          </cell>
          <cell r="AS266" t="e">
            <v>#DIV/0!</v>
          </cell>
          <cell r="AT266">
            <v>0</v>
          </cell>
          <cell r="AU266" t="e">
            <v>#DIV/0!</v>
          </cell>
          <cell r="AV266" t="e">
            <v>#DIV/0!</v>
          </cell>
          <cell r="AW266" t="e">
            <v>#DIV/0!</v>
          </cell>
          <cell r="AX266" t="e">
            <v>#DIV/0!</v>
          </cell>
          <cell r="AY266" t="e">
            <v>#DIV/0!</v>
          </cell>
          <cell r="AZ266" t="e">
            <v>#DIV/0!</v>
          </cell>
          <cell r="BA266" t="e">
            <v>#DIV/0!</v>
          </cell>
          <cell r="BB266" t="e">
            <v>#DIV/0!</v>
          </cell>
        </row>
        <row r="267">
          <cell r="M267" t="e">
            <v>#DIV/0!</v>
          </cell>
          <cell r="AS267" t="e">
            <v>#DIV/0!</v>
          </cell>
          <cell r="AT267">
            <v>0</v>
          </cell>
          <cell r="AU267" t="e">
            <v>#DIV/0!</v>
          </cell>
          <cell r="AV267" t="e">
            <v>#DIV/0!</v>
          </cell>
          <cell r="AW267" t="e">
            <v>#DIV/0!</v>
          </cell>
          <cell r="AX267" t="e">
            <v>#DIV/0!</v>
          </cell>
          <cell r="AY267" t="e">
            <v>#DIV/0!</v>
          </cell>
          <cell r="AZ267" t="e">
            <v>#DIV/0!</v>
          </cell>
          <cell r="BA267" t="e">
            <v>#DIV/0!</v>
          </cell>
          <cell r="BB267" t="e">
            <v>#DIV/0!</v>
          </cell>
        </row>
        <row r="268">
          <cell r="M268" t="e">
            <v>#DIV/0!</v>
          </cell>
          <cell r="AS268" t="e">
            <v>#DIV/0!</v>
          </cell>
          <cell r="AT268">
            <v>0</v>
          </cell>
          <cell r="AU268" t="e">
            <v>#DIV/0!</v>
          </cell>
          <cell r="AV268" t="e">
            <v>#DIV/0!</v>
          </cell>
          <cell r="AW268" t="e">
            <v>#DIV/0!</v>
          </cell>
          <cell r="AX268" t="e">
            <v>#DIV/0!</v>
          </cell>
          <cell r="AY268" t="e">
            <v>#DIV/0!</v>
          </cell>
          <cell r="AZ268" t="e">
            <v>#DIV/0!</v>
          </cell>
          <cell r="BA268" t="e">
            <v>#DIV/0!</v>
          </cell>
          <cell r="BB268" t="e">
            <v>#DIV/0!</v>
          </cell>
        </row>
        <row r="269">
          <cell r="M269" t="e">
            <v>#DIV/0!</v>
          </cell>
          <cell r="AS269" t="e">
            <v>#DIV/0!</v>
          </cell>
          <cell r="AT269">
            <v>0</v>
          </cell>
          <cell r="AU269" t="e">
            <v>#DIV/0!</v>
          </cell>
          <cell r="AV269" t="e">
            <v>#DIV/0!</v>
          </cell>
          <cell r="AW269" t="e">
            <v>#DIV/0!</v>
          </cell>
          <cell r="AX269" t="e">
            <v>#DIV/0!</v>
          </cell>
          <cell r="AY269" t="e">
            <v>#DIV/0!</v>
          </cell>
          <cell r="AZ269" t="e">
            <v>#DIV/0!</v>
          </cell>
          <cell r="BA269" t="e">
            <v>#DIV/0!</v>
          </cell>
          <cell r="BB269" t="e">
            <v>#DIV/0!</v>
          </cell>
        </row>
        <row r="270">
          <cell r="M270" t="e">
            <v>#DIV/0!</v>
          </cell>
          <cell r="AS270" t="e">
            <v>#DIV/0!</v>
          </cell>
          <cell r="AT270">
            <v>0</v>
          </cell>
          <cell r="AU270" t="e">
            <v>#DIV/0!</v>
          </cell>
          <cell r="AV270" t="e">
            <v>#DIV/0!</v>
          </cell>
          <cell r="AW270" t="e">
            <v>#DIV/0!</v>
          </cell>
          <cell r="AX270" t="e">
            <v>#DIV/0!</v>
          </cell>
          <cell r="AY270" t="e">
            <v>#DIV/0!</v>
          </cell>
          <cell r="AZ270" t="e">
            <v>#DIV/0!</v>
          </cell>
          <cell r="BA270" t="e">
            <v>#DIV/0!</v>
          </cell>
          <cell r="BB270" t="e">
            <v>#DIV/0!</v>
          </cell>
        </row>
        <row r="271">
          <cell r="M271" t="e">
            <v>#DIV/0!</v>
          </cell>
          <cell r="AS271" t="e">
            <v>#DIV/0!</v>
          </cell>
          <cell r="AT271">
            <v>0</v>
          </cell>
          <cell r="AU271" t="e">
            <v>#DIV/0!</v>
          </cell>
          <cell r="AV271" t="e">
            <v>#DIV/0!</v>
          </cell>
          <cell r="AW271" t="e">
            <v>#DIV/0!</v>
          </cell>
          <cell r="AX271" t="e">
            <v>#DIV/0!</v>
          </cell>
          <cell r="AY271" t="e">
            <v>#DIV/0!</v>
          </cell>
          <cell r="AZ271" t="e">
            <v>#DIV/0!</v>
          </cell>
          <cell r="BA271" t="e">
            <v>#DIV/0!</v>
          </cell>
          <cell r="BB271" t="e">
            <v>#DIV/0!</v>
          </cell>
        </row>
        <row r="272">
          <cell r="M272" t="e">
            <v>#DIV/0!</v>
          </cell>
          <cell r="AS272" t="e">
            <v>#DIV/0!</v>
          </cell>
          <cell r="AT272">
            <v>0</v>
          </cell>
          <cell r="AU272" t="e">
            <v>#DIV/0!</v>
          </cell>
          <cell r="AV272" t="e">
            <v>#DIV/0!</v>
          </cell>
          <cell r="AW272" t="e">
            <v>#DIV/0!</v>
          </cell>
          <cell r="AX272" t="e">
            <v>#DIV/0!</v>
          </cell>
          <cell r="AY272" t="e">
            <v>#DIV/0!</v>
          </cell>
          <cell r="AZ272" t="e">
            <v>#DIV/0!</v>
          </cell>
          <cell r="BA272" t="e">
            <v>#DIV/0!</v>
          </cell>
          <cell r="BB272" t="e">
            <v>#DIV/0!</v>
          </cell>
        </row>
        <row r="273">
          <cell r="M273" t="e">
            <v>#DIV/0!</v>
          </cell>
          <cell r="AS273" t="e">
            <v>#DIV/0!</v>
          </cell>
          <cell r="AT273">
            <v>0</v>
          </cell>
          <cell r="AU273" t="e">
            <v>#DIV/0!</v>
          </cell>
          <cell r="AV273" t="e">
            <v>#DIV/0!</v>
          </cell>
          <cell r="AW273" t="e">
            <v>#DIV/0!</v>
          </cell>
          <cell r="AX273" t="e">
            <v>#DIV/0!</v>
          </cell>
          <cell r="AY273" t="e">
            <v>#DIV/0!</v>
          </cell>
          <cell r="AZ273" t="e">
            <v>#DIV/0!</v>
          </cell>
          <cell r="BA273" t="e">
            <v>#DIV/0!</v>
          </cell>
          <cell r="BB273" t="e">
            <v>#DIV/0!</v>
          </cell>
        </row>
        <row r="274">
          <cell r="M274" t="e">
            <v>#DIV/0!</v>
          </cell>
          <cell r="AS274" t="e">
            <v>#DIV/0!</v>
          </cell>
          <cell r="AT274">
            <v>0</v>
          </cell>
          <cell r="AU274" t="e">
            <v>#DIV/0!</v>
          </cell>
          <cell r="AV274" t="e">
            <v>#DIV/0!</v>
          </cell>
          <cell r="AW274" t="e">
            <v>#DIV/0!</v>
          </cell>
          <cell r="AX274" t="e">
            <v>#DIV/0!</v>
          </cell>
          <cell r="AY274" t="e">
            <v>#DIV/0!</v>
          </cell>
          <cell r="AZ274" t="e">
            <v>#DIV/0!</v>
          </cell>
          <cell r="BA274" t="e">
            <v>#DIV/0!</v>
          </cell>
          <cell r="BB274" t="e">
            <v>#DIV/0!</v>
          </cell>
        </row>
        <row r="275">
          <cell r="M275" t="e">
            <v>#DIV/0!</v>
          </cell>
          <cell r="AS275" t="e">
            <v>#DIV/0!</v>
          </cell>
          <cell r="AT275">
            <v>0</v>
          </cell>
          <cell r="AU275" t="e">
            <v>#DIV/0!</v>
          </cell>
          <cell r="AV275" t="e">
            <v>#DIV/0!</v>
          </cell>
          <cell r="AW275" t="e">
            <v>#DIV/0!</v>
          </cell>
          <cell r="AX275" t="e">
            <v>#DIV/0!</v>
          </cell>
          <cell r="AY275" t="e">
            <v>#DIV/0!</v>
          </cell>
          <cell r="AZ275" t="e">
            <v>#DIV/0!</v>
          </cell>
          <cell r="BA275" t="e">
            <v>#DIV/0!</v>
          </cell>
          <cell r="BB275" t="e">
            <v>#DIV/0!</v>
          </cell>
        </row>
        <row r="276">
          <cell r="M276" t="e">
            <v>#DIV/0!</v>
          </cell>
          <cell r="AS276" t="e">
            <v>#DIV/0!</v>
          </cell>
          <cell r="AT276">
            <v>0</v>
          </cell>
          <cell r="AU276" t="e">
            <v>#DIV/0!</v>
          </cell>
          <cell r="AV276" t="e">
            <v>#DIV/0!</v>
          </cell>
          <cell r="AW276" t="e">
            <v>#DIV/0!</v>
          </cell>
          <cell r="AX276" t="e">
            <v>#DIV/0!</v>
          </cell>
          <cell r="AY276" t="e">
            <v>#DIV/0!</v>
          </cell>
          <cell r="AZ276" t="e">
            <v>#DIV/0!</v>
          </cell>
          <cell r="BA276" t="e">
            <v>#DIV/0!</v>
          </cell>
          <cell r="BB276" t="e">
            <v>#DIV/0!</v>
          </cell>
        </row>
        <row r="277">
          <cell r="M277" t="e">
            <v>#DIV/0!</v>
          </cell>
          <cell r="AS277" t="e">
            <v>#DIV/0!</v>
          </cell>
          <cell r="AT277">
            <v>0</v>
          </cell>
          <cell r="AU277" t="e">
            <v>#DIV/0!</v>
          </cell>
          <cell r="AV277" t="e">
            <v>#DIV/0!</v>
          </cell>
          <cell r="AW277" t="e">
            <v>#DIV/0!</v>
          </cell>
          <cell r="AX277" t="e">
            <v>#DIV/0!</v>
          </cell>
          <cell r="AY277" t="e">
            <v>#DIV/0!</v>
          </cell>
          <cell r="AZ277" t="e">
            <v>#DIV/0!</v>
          </cell>
          <cell r="BA277" t="e">
            <v>#DIV/0!</v>
          </cell>
          <cell r="BB277" t="e">
            <v>#DIV/0!</v>
          </cell>
        </row>
        <row r="278">
          <cell r="M278" t="e">
            <v>#DIV/0!</v>
          </cell>
          <cell r="AS278" t="e">
            <v>#DIV/0!</v>
          </cell>
          <cell r="AT278">
            <v>0</v>
          </cell>
          <cell r="AU278" t="e">
            <v>#DIV/0!</v>
          </cell>
          <cell r="AV278" t="e">
            <v>#DIV/0!</v>
          </cell>
          <cell r="AW278" t="e">
            <v>#DIV/0!</v>
          </cell>
          <cell r="AX278" t="e">
            <v>#DIV/0!</v>
          </cell>
          <cell r="AY278" t="e">
            <v>#DIV/0!</v>
          </cell>
          <cell r="AZ278" t="e">
            <v>#DIV/0!</v>
          </cell>
          <cell r="BA278" t="e">
            <v>#DIV/0!</v>
          </cell>
          <cell r="BB278" t="e">
            <v>#DIV/0!</v>
          </cell>
        </row>
        <row r="279">
          <cell r="M279" t="e">
            <v>#DIV/0!</v>
          </cell>
          <cell r="AS279" t="e">
            <v>#DIV/0!</v>
          </cell>
          <cell r="AT279">
            <v>0</v>
          </cell>
          <cell r="AU279" t="e">
            <v>#DIV/0!</v>
          </cell>
          <cell r="AV279" t="e">
            <v>#DIV/0!</v>
          </cell>
          <cell r="AW279" t="e">
            <v>#DIV/0!</v>
          </cell>
          <cell r="AX279" t="e">
            <v>#DIV/0!</v>
          </cell>
          <cell r="AY279" t="e">
            <v>#DIV/0!</v>
          </cell>
          <cell r="AZ279" t="e">
            <v>#DIV/0!</v>
          </cell>
          <cell r="BA279" t="e">
            <v>#DIV/0!</v>
          </cell>
          <cell r="BB279" t="e">
            <v>#DIV/0!</v>
          </cell>
        </row>
        <row r="280">
          <cell r="M280" t="e">
            <v>#DIV/0!</v>
          </cell>
          <cell r="AS280" t="e">
            <v>#DIV/0!</v>
          </cell>
          <cell r="AT280">
            <v>0</v>
          </cell>
          <cell r="AU280" t="e">
            <v>#DIV/0!</v>
          </cell>
          <cell r="AV280" t="e">
            <v>#DIV/0!</v>
          </cell>
          <cell r="AW280" t="e">
            <v>#DIV/0!</v>
          </cell>
          <cell r="AX280" t="e">
            <v>#DIV/0!</v>
          </cell>
          <cell r="AY280" t="e">
            <v>#DIV/0!</v>
          </cell>
          <cell r="AZ280" t="e">
            <v>#DIV/0!</v>
          </cell>
          <cell r="BA280" t="e">
            <v>#DIV/0!</v>
          </cell>
          <cell r="BB280" t="e">
            <v>#DIV/0!</v>
          </cell>
        </row>
        <row r="281">
          <cell r="M281" t="e">
            <v>#DIV/0!</v>
          </cell>
          <cell r="AS281" t="e">
            <v>#DIV/0!</v>
          </cell>
          <cell r="AT281">
            <v>0</v>
          </cell>
          <cell r="AU281" t="e">
            <v>#DIV/0!</v>
          </cell>
          <cell r="AV281" t="e">
            <v>#DIV/0!</v>
          </cell>
          <cell r="AW281" t="e">
            <v>#DIV/0!</v>
          </cell>
          <cell r="AX281" t="e">
            <v>#DIV/0!</v>
          </cell>
          <cell r="AY281" t="e">
            <v>#DIV/0!</v>
          </cell>
          <cell r="AZ281" t="e">
            <v>#DIV/0!</v>
          </cell>
          <cell r="BA281" t="e">
            <v>#DIV/0!</v>
          </cell>
          <cell r="BB281" t="e">
            <v>#DIV/0!</v>
          </cell>
        </row>
        <row r="282">
          <cell r="M282" t="e">
            <v>#DIV/0!</v>
          </cell>
          <cell r="AS282" t="e">
            <v>#DIV/0!</v>
          </cell>
          <cell r="AT282">
            <v>0</v>
          </cell>
          <cell r="AU282" t="e">
            <v>#DIV/0!</v>
          </cell>
          <cell r="AV282" t="e">
            <v>#DIV/0!</v>
          </cell>
          <cell r="AW282" t="e">
            <v>#DIV/0!</v>
          </cell>
          <cell r="AX282" t="e">
            <v>#DIV/0!</v>
          </cell>
          <cell r="AY282" t="e">
            <v>#DIV/0!</v>
          </cell>
          <cell r="AZ282" t="e">
            <v>#DIV/0!</v>
          </cell>
          <cell r="BA282" t="e">
            <v>#DIV/0!</v>
          </cell>
          <cell r="BB282" t="e">
            <v>#DIV/0!</v>
          </cell>
        </row>
        <row r="283">
          <cell r="M283" t="e">
            <v>#DIV/0!</v>
          </cell>
          <cell r="AS283" t="e">
            <v>#DIV/0!</v>
          </cell>
          <cell r="AT283">
            <v>0</v>
          </cell>
          <cell r="AU283" t="e">
            <v>#DIV/0!</v>
          </cell>
          <cell r="AV283" t="e">
            <v>#DIV/0!</v>
          </cell>
          <cell r="AW283" t="e">
            <v>#DIV/0!</v>
          </cell>
          <cell r="AX283" t="e">
            <v>#DIV/0!</v>
          </cell>
          <cell r="AY283" t="e">
            <v>#DIV/0!</v>
          </cell>
          <cell r="AZ283" t="e">
            <v>#DIV/0!</v>
          </cell>
          <cell r="BA283" t="e">
            <v>#DIV/0!</v>
          </cell>
          <cell r="BB283" t="e">
            <v>#DIV/0!</v>
          </cell>
        </row>
        <row r="284">
          <cell r="M284" t="e">
            <v>#DIV/0!</v>
          </cell>
          <cell r="AS284" t="e">
            <v>#DIV/0!</v>
          </cell>
          <cell r="AT284">
            <v>0</v>
          </cell>
          <cell r="AU284" t="e">
            <v>#DIV/0!</v>
          </cell>
          <cell r="AV284" t="e">
            <v>#DIV/0!</v>
          </cell>
          <cell r="AW284" t="e">
            <v>#DIV/0!</v>
          </cell>
          <cell r="AX284" t="e">
            <v>#DIV/0!</v>
          </cell>
          <cell r="AY284" t="e">
            <v>#DIV/0!</v>
          </cell>
          <cell r="AZ284" t="e">
            <v>#DIV/0!</v>
          </cell>
          <cell r="BA284" t="e">
            <v>#DIV/0!</v>
          </cell>
          <cell r="BB284" t="e">
            <v>#DIV/0!</v>
          </cell>
        </row>
        <row r="285">
          <cell r="M285" t="e">
            <v>#DIV/0!</v>
          </cell>
          <cell r="AS285" t="e">
            <v>#DIV/0!</v>
          </cell>
          <cell r="AT285">
            <v>0</v>
          </cell>
          <cell r="AU285" t="e">
            <v>#DIV/0!</v>
          </cell>
          <cell r="AV285" t="e">
            <v>#DIV/0!</v>
          </cell>
          <cell r="AW285" t="e">
            <v>#DIV/0!</v>
          </cell>
          <cell r="AX285" t="e">
            <v>#DIV/0!</v>
          </cell>
          <cell r="AY285" t="e">
            <v>#DIV/0!</v>
          </cell>
          <cell r="AZ285" t="e">
            <v>#DIV/0!</v>
          </cell>
          <cell r="BA285" t="e">
            <v>#DIV/0!</v>
          </cell>
          <cell r="BB285" t="e">
            <v>#DIV/0!</v>
          </cell>
        </row>
        <row r="286">
          <cell r="M286" t="e">
            <v>#DIV/0!</v>
          </cell>
          <cell r="AS286" t="e">
            <v>#DIV/0!</v>
          </cell>
          <cell r="AT286">
            <v>0</v>
          </cell>
          <cell r="AU286" t="e">
            <v>#DIV/0!</v>
          </cell>
          <cell r="AV286" t="e">
            <v>#DIV/0!</v>
          </cell>
          <cell r="AW286" t="e">
            <v>#DIV/0!</v>
          </cell>
          <cell r="AX286" t="e">
            <v>#DIV/0!</v>
          </cell>
          <cell r="AY286" t="e">
            <v>#DIV/0!</v>
          </cell>
          <cell r="AZ286" t="e">
            <v>#DIV/0!</v>
          </cell>
          <cell r="BA286" t="e">
            <v>#DIV/0!</v>
          </cell>
          <cell r="BB286" t="e">
            <v>#DIV/0!</v>
          </cell>
        </row>
        <row r="287">
          <cell r="M287" t="e">
            <v>#DIV/0!</v>
          </cell>
          <cell r="AS287" t="e">
            <v>#DIV/0!</v>
          </cell>
          <cell r="AT287">
            <v>0</v>
          </cell>
          <cell r="AU287" t="e">
            <v>#DIV/0!</v>
          </cell>
          <cell r="AV287" t="e">
            <v>#DIV/0!</v>
          </cell>
          <cell r="AW287" t="e">
            <v>#DIV/0!</v>
          </cell>
          <cell r="AX287" t="e">
            <v>#DIV/0!</v>
          </cell>
          <cell r="AY287" t="e">
            <v>#DIV/0!</v>
          </cell>
          <cell r="AZ287" t="e">
            <v>#DIV/0!</v>
          </cell>
          <cell r="BA287" t="e">
            <v>#DIV/0!</v>
          </cell>
          <cell r="BB287" t="e">
            <v>#DIV/0!</v>
          </cell>
        </row>
        <row r="288">
          <cell r="M288" t="e">
            <v>#DIV/0!</v>
          </cell>
          <cell r="AS288" t="e">
            <v>#DIV/0!</v>
          </cell>
          <cell r="AT288">
            <v>0</v>
          </cell>
          <cell r="AU288" t="e">
            <v>#DIV/0!</v>
          </cell>
          <cell r="AV288" t="e">
            <v>#DIV/0!</v>
          </cell>
          <cell r="AW288" t="e">
            <v>#DIV/0!</v>
          </cell>
          <cell r="AX288" t="e">
            <v>#DIV/0!</v>
          </cell>
          <cell r="AY288" t="e">
            <v>#DIV/0!</v>
          </cell>
          <cell r="AZ288" t="e">
            <v>#DIV/0!</v>
          </cell>
          <cell r="BA288" t="e">
            <v>#DIV/0!</v>
          </cell>
          <cell r="BB288" t="e">
            <v>#DIV/0!</v>
          </cell>
        </row>
        <row r="289">
          <cell r="M289" t="e">
            <v>#DIV/0!</v>
          </cell>
          <cell r="AS289" t="e">
            <v>#DIV/0!</v>
          </cell>
          <cell r="AT289">
            <v>0</v>
          </cell>
          <cell r="AU289" t="e">
            <v>#DIV/0!</v>
          </cell>
          <cell r="AV289" t="e">
            <v>#DIV/0!</v>
          </cell>
          <cell r="AW289" t="e">
            <v>#DIV/0!</v>
          </cell>
          <cell r="AX289" t="e">
            <v>#DIV/0!</v>
          </cell>
          <cell r="AY289" t="e">
            <v>#DIV/0!</v>
          </cell>
          <cell r="AZ289" t="e">
            <v>#DIV/0!</v>
          </cell>
          <cell r="BA289" t="e">
            <v>#DIV/0!</v>
          </cell>
          <cell r="BB289" t="e">
            <v>#DIV/0!</v>
          </cell>
        </row>
        <row r="290">
          <cell r="M290" t="e">
            <v>#DIV/0!</v>
          </cell>
          <cell r="AS290" t="e">
            <v>#DIV/0!</v>
          </cell>
          <cell r="AT290">
            <v>0</v>
          </cell>
          <cell r="AU290" t="e">
            <v>#DIV/0!</v>
          </cell>
          <cell r="AV290" t="e">
            <v>#DIV/0!</v>
          </cell>
          <cell r="AW290" t="e">
            <v>#DIV/0!</v>
          </cell>
          <cell r="AX290" t="e">
            <v>#DIV/0!</v>
          </cell>
          <cell r="AY290" t="e">
            <v>#DIV/0!</v>
          </cell>
          <cell r="AZ290" t="e">
            <v>#DIV/0!</v>
          </cell>
          <cell r="BA290" t="e">
            <v>#DIV/0!</v>
          </cell>
          <cell r="BB290" t="e">
            <v>#DIV/0!</v>
          </cell>
        </row>
        <row r="291">
          <cell r="M291" t="e">
            <v>#DIV/0!</v>
          </cell>
          <cell r="AS291" t="e">
            <v>#DIV/0!</v>
          </cell>
          <cell r="AT291">
            <v>0</v>
          </cell>
          <cell r="AU291" t="e">
            <v>#DIV/0!</v>
          </cell>
          <cell r="AV291" t="e">
            <v>#DIV/0!</v>
          </cell>
          <cell r="AW291" t="e">
            <v>#DIV/0!</v>
          </cell>
          <cell r="AX291" t="e">
            <v>#DIV/0!</v>
          </cell>
          <cell r="AY291" t="e">
            <v>#DIV/0!</v>
          </cell>
          <cell r="AZ291" t="e">
            <v>#DIV/0!</v>
          </cell>
          <cell r="BA291" t="e">
            <v>#DIV/0!</v>
          </cell>
          <cell r="BB291" t="e">
            <v>#DIV/0!</v>
          </cell>
        </row>
        <row r="292">
          <cell r="M292" t="e">
            <v>#DIV/0!</v>
          </cell>
          <cell r="AS292" t="e">
            <v>#DIV/0!</v>
          </cell>
          <cell r="AT292">
            <v>0</v>
          </cell>
          <cell r="AU292" t="e">
            <v>#DIV/0!</v>
          </cell>
          <cell r="AV292" t="e">
            <v>#DIV/0!</v>
          </cell>
          <cell r="AW292" t="e">
            <v>#DIV/0!</v>
          </cell>
          <cell r="AX292" t="e">
            <v>#DIV/0!</v>
          </cell>
          <cell r="AY292" t="e">
            <v>#DIV/0!</v>
          </cell>
          <cell r="AZ292" t="e">
            <v>#DIV/0!</v>
          </cell>
          <cell r="BA292" t="e">
            <v>#DIV/0!</v>
          </cell>
          <cell r="BB292" t="e">
            <v>#DIV/0!</v>
          </cell>
        </row>
        <row r="293">
          <cell r="M293" t="e">
            <v>#DIV/0!</v>
          </cell>
          <cell r="AS293" t="e">
            <v>#DIV/0!</v>
          </cell>
          <cell r="AT293">
            <v>0</v>
          </cell>
          <cell r="AU293" t="e">
            <v>#DIV/0!</v>
          </cell>
          <cell r="AV293" t="e">
            <v>#DIV/0!</v>
          </cell>
          <cell r="AW293" t="e">
            <v>#DIV/0!</v>
          </cell>
          <cell r="AX293" t="e">
            <v>#DIV/0!</v>
          </cell>
          <cell r="AY293" t="e">
            <v>#DIV/0!</v>
          </cell>
          <cell r="AZ293" t="e">
            <v>#DIV/0!</v>
          </cell>
          <cell r="BA293" t="e">
            <v>#DIV/0!</v>
          </cell>
          <cell r="BB293" t="e">
            <v>#DIV/0!</v>
          </cell>
        </row>
        <row r="294">
          <cell r="M294" t="e">
            <v>#DIV/0!</v>
          </cell>
          <cell r="AS294" t="e">
            <v>#DIV/0!</v>
          </cell>
          <cell r="AT294">
            <v>0</v>
          </cell>
          <cell r="AU294" t="e">
            <v>#DIV/0!</v>
          </cell>
          <cell r="AV294" t="e">
            <v>#DIV/0!</v>
          </cell>
          <cell r="AW294" t="e">
            <v>#DIV/0!</v>
          </cell>
          <cell r="AX294" t="e">
            <v>#DIV/0!</v>
          </cell>
          <cell r="AY294" t="e">
            <v>#DIV/0!</v>
          </cell>
          <cell r="AZ294" t="e">
            <v>#DIV/0!</v>
          </cell>
          <cell r="BA294" t="e">
            <v>#DIV/0!</v>
          </cell>
          <cell r="BB294" t="e">
            <v>#DIV/0!</v>
          </cell>
        </row>
        <row r="295">
          <cell r="M295" t="e">
            <v>#DIV/0!</v>
          </cell>
          <cell r="AS295" t="e">
            <v>#DIV/0!</v>
          </cell>
          <cell r="AT295">
            <v>0</v>
          </cell>
          <cell r="AU295" t="e">
            <v>#DIV/0!</v>
          </cell>
          <cell r="AV295" t="e">
            <v>#DIV/0!</v>
          </cell>
          <cell r="AW295" t="e">
            <v>#DIV/0!</v>
          </cell>
          <cell r="AX295" t="e">
            <v>#DIV/0!</v>
          </cell>
          <cell r="AY295" t="e">
            <v>#DIV/0!</v>
          </cell>
          <cell r="AZ295" t="e">
            <v>#DIV/0!</v>
          </cell>
          <cell r="BA295" t="e">
            <v>#DIV/0!</v>
          </cell>
          <cell r="BB295" t="e">
            <v>#DIV/0!</v>
          </cell>
        </row>
        <row r="296">
          <cell r="M296" t="e">
            <v>#DIV/0!</v>
          </cell>
          <cell r="AS296" t="e">
            <v>#DIV/0!</v>
          </cell>
          <cell r="AT296">
            <v>0</v>
          </cell>
          <cell r="AU296" t="e">
            <v>#DIV/0!</v>
          </cell>
          <cell r="AV296" t="e">
            <v>#DIV/0!</v>
          </cell>
          <cell r="AW296" t="e">
            <v>#DIV/0!</v>
          </cell>
          <cell r="AX296" t="e">
            <v>#DIV/0!</v>
          </cell>
          <cell r="AY296" t="e">
            <v>#DIV/0!</v>
          </cell>
          <cell r="AZ296" t="e">
            <v>#DIV/0!</v>
          </cell>
          <cell r="BA296" t="e">
            <v>#DIV/0!</v>
          </cell>
          <cell r="BB296" t="e">
            <v>#DIV/0!</v>
          </cell>
        </row>
        <row r="297">
          <cell r="M297" t="e">
            <v>#DIV/0!</v>
          </cell>
          <cell r="AS297" t="e">
            <v>#DIV/0!</v>
          </cell>
          <cell r="AT297">
            <v>0</v>
          </cell>
          <cell r="AU297" t="e">
            <v>#DIV/0!</v>
          </cell>
          <cell r="AV297" t="e">
            <v>#DIV/0!</v>
          </cell>
          <cell r="AW297" t="e">
            <v>#DIV/0!</v>
          </cell>
          <cell r="AX297" t="e">
            <v>#DIV/0!</v>
          </cell>
          <cell r="AY297" t="e">
            <v>#DIV/0!</v>
          </cell>
          <cell r="AZ297" t="e">
            <v>#DIV/0!</v>
          </cell>
          <cell r="BA297" t="e">
            <v>#DIV/0!</v>
          </cell>
          <cell r="BB297" t="e">
            <v>#DIV/0!</v>
          </cell>
        </row>
        <row r="298">
          <cell r="M298" t="e">
            <v>#DIV/0!</v>
          </cell>
          <cell r="AS298" t="e">
            <v>#DIV/0!</v>
          </cell>
          <cell r="AT298">
            <v>0</v>
          </cell>
          <cell r="AU298" t="e">
            <v>#DIV/0!</v>
          </cell>
          <cell r="AV298" t="e">
            <v>#DIV/0!</v>
          </cell>
          <cell r="AW298" t="e">
            <v>#DIV/0!</v>
          </cell>
          <cell r="AX298" t="e">
            <v>#DIV/0!</v>
          </cell>
          <cell r="AY298" t="e">
            <v>#DIV/0!</v>
          </cell>
          <cell r="AZ298" t="e">
            <v>#DIV/0!</v>
          </cell>
          <cell r="BA298" t="e">
            <v>#DIV/0!</v>
          </cell>
          <cell r="BB298" t="e">
            <v>#DIV/0!</v>
          </cell>
        </row>
        <row r="299">
          <cell r="M299" t="e">
            <v>#DIV/0!</v>
          </cell>
          <cell r="AS299" t="e">
            <v>#DIV/0!</v>
          </cell>
          <cell r="AT299">
            <v>0</v>
          </cell>
          <cell r="AU299" t="e">
            <v>#DIV/0!</v>
          </cell>
          <cell r="AV299" t="e">
            <v>#DIV/0!</v>
          </cell>
          <cell r="AW299" t="e">
            <v>#DIV/0!</v>
          </cell>
          <cell r="AX299" t="e">
            <v>#DIV/0!</v>
          </cell>
          <cell r="AY299" t="e">
            <v>#DIV/0!</v>
          </cell>
          <cell r="AZ299" t="e">
            <v>#DIV/0!</v>
          </cell>
          <cell r="BA299" t="e">
            <v>#DIV/0!</v>
          </cell>
          <cell r="BB299" t="e">
            <v>#DIV/0!</v>
          </cell>
        </row>
        <row r="300">
          <cell r="M300" t="e">
            <v>#DIV/0!</v>
          </cell>
          <cell r="AS300" t="e">
            <v>#DIV/0!</v>
          </cell>
          <cell r="AT300">
            <v>0</v>
          </cell>
          <cell r="AU300" t="e">
            <v>#DIV/0!</v>
          </cell>
          <cell r="AV300" t="e">
            <v>#DIV/0!</v>
          </cell>
          <cell r="AW300" t="e">
            <v>#DIV/0!</v>
          </cell>
          <cell r="AX300" t="e">
            <v>#DIV/0!</v>
          </cell>
          <cell r="AY300" t="e">
            <v>#DIV/0!</v>
          </cell>
          <cell r="AZ300" t="e">
            <v>#DIV/0!</v>
          </cell>
          <cell r="BA300" t="e">
            <v>#DIV/0!</v>
          </cell>
          <cell r="BB300" t="e">
            <v>#DIV/0!</v>
          </cell>
        </row>
        <row r="301">
          <cell r="M301" t="e">
            <v>#DIV/0!</v>
          </cell>
          <cell r="AS301" t="e">
            <v>#DIV/0!</v>
          </cell>
          <cell r="AT301">
            <v>0</v>
          </cell>
          <cell r="AU301" t="e">
            <v>#DIV/0!</v>
          </cell>
          <cell r="AV301" t="e">
            <v>#DIV/0!</v>
          </cell>
          <cell r="AW301" t="e">
            <v>#DIV/0!</v>
          </cell>
          <cell r="AX301" t="e">
            <v>#DIV/0!</v>
          </cell>
          <cell r="AY301" t="e">
            <v>#DIV/0!</v>
          </cell>
          <cell r="AZ301" t="e">
            <v>#DIV/0!</v>
          </cell>
          <cell r="BA301" t="e">
            <v>#DIV/0!</v>
          </cell>
          <cell r="BB301" t="e">
            <v>#DIV/0!</v>
          </cell>
        </row>
        <row r="302">
          <cell r="M302" t="e">
            <v>#DIV/0!</v>
          </cell>
          <cell r="AS302" t="e">
            <v>#DIV/0!</v>
          </cell>
          <cell r="AT302">
            <v>0</v>
          </cell>
          <cell r="AU302" t="e">
            <v>#DIV/0!</v>
          </cell>
          <cell r="AV302" t="e">
            <v>#DIV/0!</v>
          </cell>
          <cell r="AW302" t="e">
            <v>#DIV/0!</v>
          </cell>
          <cell r="AX302" t="e">
            <v>#DIV/0!</v>
          </cell>
          <cell r="AY302" t="e">
            <v>#DIV/0!</v>
          </cell>
          <cell r="AZ302" t="e">
            <v>#DIV/0!</v>
          </cell>
          <cell r="BA302" t="e">
            <v>#DIV/0!</v>
          </cell>
          <cell r="BB302" t="e">
            <v>#DIV/0!</v>
          </cell>
        </row>
        <row r="303">
          <cell r="M303" t="e">
            <v>#DIV/0!</v>
          </cell>
          <cell r="AS303" t="e">
            <v>#DIV/0!</v>
          </cell>
          <cell r="AT303">
            <v>0</v>
          </cell>
          <cell r="AU303" t="e">
            <v>#DIV/0!</v>
          </cell>
          <cell r="AV303" t="e">
            <v>#DIV/0!</v>
          </cell>
          <cell r="AW303" t="e">
            <v>#DIV/0!</v>
          </cell>
          <cell r="AX303" t="e">
            <v>#DIV/0!</v>
          </cell>
          <cell r="AY303" t="e">
            <v>#DIV/0!</v>
          </cell>
          <cell r="AZ303" t="e">
            <v>#DIV/0!</v>
          </cell>
          <cell r="BA303" t="e">
            <v>#DIV/0!</v>
          </cell>
          <cell r="BB303" t="e">
            <v>#DIV/0!</v>
          </cell>
        </row>
        <row r="304">
          <cell r="M304" t="e">
            <v>#DIV/0!</v>
          </cell>
          <cell r="AS304" t="e">
            <v>#DIV/0!</v>
          </cell>
          <cell r="AT304">
            <v>0</v>
          </cell>
          <cell r="AU304" t="e">
            <v>#DIV/0!</v>
          </cell>
          <cell r="AV304" t="e">
            <v>#DIV/0!</v>
          </cell>
          <cell r="AW304" t="e">
            <v>#DIV/0!</v>
          </cell>
          <cell r="AX304" t="e">
            <v>#DIV/0!</v>
          </cell>
          <cell r="AY304" t="e">
            <v>#DIV/0!</v>
          </cell>
          <cell r="AZ304" t="e">
            <v>#DIV/0!</v>
          </cell>
          <cell r="BA304" t="e">
            <v>#DIV/0!</v>
          </cell>
          <cell r="BB304" t="e">
            <v>#DIV/0!</v>
          </cell>
        </row>
        <row r="305">
          <cell r="M305" t="e">
            <v>#DIV/0!</v>
          </cell>
          <cell r="AS305" t="e">
            <v>#DIV/0!</v>
          </cell>
          <cell r="AT305">
            <v>0</v>
          </cell>
          <cell r="AU305" t="e">
            <v>#DIV/0!</v>
          </cell>
          <cell r="AV305" t="e">
            <v>#DIV/0!</v>
          </cell>
          <cell r="AW305" t="e">
            <v>#DIV/0!</v>
          </cell>
          <cell r="AX305" t="e">
            <v>#DIV/0!</v>
          </cell>
          <cell r="AY305" t="e">
            <v>#DIV/0!</v>
          </cell>
          <cell r="AZ305" t="e">
            <v>#DIV/0!</v>
          </cell>
          <cell r="BA305" t="e">
            <v>#DIV/0!</v>
          </cell>
          <cell r="BB305" t="e">
            <v>#DIV/0!</v>
          </cell>
        </row>
        <row r="306">
          <cell r="M306" t="e">
            <v>#DIV/0!</v>
          </cell>
          <cell r="AS306" t="e">
            <v>#DIV/0!</v>
          </cell>
          <cell r="AT306">
            <v>0</v>
          </cell>
          <cell r="AU306" t="e">
            <v>#DIV/0!</v>
          </cell>
          <cell r="AV306" t="e">
            <v>#DIV/0!</v>
          </cell>
          <cell r="AW306" t="e">
            <v>#DIV/0!</v>
          </cell>
          <cell r="AX306" t="e">
            <v>#DIV/0!</v>
          </cell>
          <cell r="AY306" t="e">
            <v>#DIV/0!</v>
          </cell>
          <cell r="AZ306" t="e">
            <v>#DIV/0!</v>
          </cell>
          <cell r="BA306" t="e">
            <v>#DIV/0!</v>
          </cell>
          <cell r="BB306" t="e">
            <v>#DIV/0!</v>
          </cell>
        </row>
        <row r="307">
          <cell r="M307" t="e">
            <v>#DIV/0!</v>
          </cell>
          <cell r="AS307" t="e">
            <v>#DIV/0!</v>
          </cell>
          <cell r="AT307">
            <v>0</v>
          </cell>
          <cell r="AU307" t="e">
            <v>#DIV/0!</v>
          </cell>
          <cell r="AV307" t="e">
            <v>#DIV/0!</v>
          </cell>
          <cell r="AW307" t="e">
            <v>#DIV/0!</v>
          </cell>
          <cell r="AX307" t="e">
            <v>#DIV/0!</v>
          </cell>
          <cell r="AY307" t="e">
            <v>#DIV/0!</v>
          </cell>
          <cell r="AZ307" t="e">
            <v>#DIV/0!</v>
          </cell>
          <cell r="BA307" t="e">
            <v>#DIV/0!</v>
          </cell>
          <cell r="BB307" t="e">
            <v>#DIV/0!</v>
          </cell>
        </row>
        <row r="308">
          <cell r="M308" t="e">
            <v>#DIV/0!</v>
          </cell>
          <cell r="AS308" t="e">
            <v>#DIV/0!</v>
          </cell>
          <cell r="AT308">
            <v>0</v>
          </cell>
          <cell r="AU308" t="e">
            <v>#DIV/0!</v>
          </cell>
          <cell r="AV308" t="e">
            <v>#DIV/0!</v>
          </cell>
          <cell r="AW308" t="e">
            <v>#DIV/0!</v>
          </cell>
          <cell r="AX308" t="e">
            <v>#DIV/0!</v>
          </cell>
          <cell r="AY308" t="e">
            <v>#DIV/0!</v>
          </cell>
          <cell r="AZ308" t="e">
            <v>#DIV/0!</v>
          </cell>
          <cell r="BA308" t="e">
            <v>#DIV/0!</v>
          </cell>
          <cell r="BB308" t="e">
            <v>#DIV/0!</v>
          </cell>
        </row>
        <row r="309">
          <cell r="M309" t="e">
            <v>#DIV/0!</v>
          </cell>
          <cell r="AS309" t="e">
            <v>#DIV/0!</v>
          </cell>
          <cell r="AT309">
            <v>0</v>
          </cell>
          <cell r="AU309" t="e">
            <v>#DIV/0!</v>
          </cell>
          <cell r="AV309" t="e">
            <v>#DIV/0!</v>
          </cell>
          <cell r="AW309" t="e">
            <v>#DIV/0!</v>
          </cell>
          <cell r="AX309" t="e">
            <v>#DIV/0!</v>
          </cell>
          <cell r="AY309" t="e">
            <v>#DIV/0!</v>
          </cell>
          <cell r="AZ309" t="e">
            <v>#DIV/0!</v>
          </cell>
          <cell r="BA309" t="e">
            <v>#DIV/0!</v>
          </cell>
          <cell r="BB309" t="e">
            <v>#DIV/0!</v>
          </cell>
        </row>
        <row r="310">
          <cell r="M310" t="e">
            <v>#DIV/0!</v>
          </cell>
          <cell r="AS310" t="e">
            <v>#DIV/0!</v>
          </cell>
          <cell r="AT310">
            <v>0</v>
          </cell>
          <cell r="AU310" t="e">
            <v>#DIV/0!</v>
          </cell>
          <cell r="AV310" t="e">
            <v>#DIV/0!</v>
          </cell>
          <cell r="AW310" t="e">
            <v>#DIV/0!</v>
          </cell>
          <cell r="AX310" t="e">
            <v>#DIV/0!</v>
          </cell>
          <cell r="AY310" t="e">
            <v>#DIV/0!</v>
          </cell>
          <cell r="AZ310" t="e">
            <v>#DIV/0!</v>
          </cell>
          <cell r="BA310" t="e">
            <v>#DIV/0!</v>
          </cell>
          <cell r="BB310" t="e">
            <v>#DIV/0!</v>
          </cell>
        </row>
        <row r="311">
          <cell r="M311" t="e">
            <v>#DIV/0!</v>
          </cell>
          <cell r="AS311" t="e">
            <v>#DIV/0!</v>
          </cell>
          <cell r="AT311">
            <v>0</v>
          </cell>
          <cell r="AU311" t="e">
            <v>#DIV/0!</v>
          </cell>
          <cell r="AV311" t="e">
            <v>#DIV/0!</v>
          </cell>
          <cell r="AW311" t="e">
            <v>#DIV/0!</v>
          </cell>
          <cell r="AX311" t="e">
            <v>#DIV/0!</v>
          </cell>
          <cell r="AY311" t="e">
            <v>#DIV/0!</v>
          </cell>
          <cell r="AZ311" t="e">
            <v>#DIV/0!</v>
          </cell>
          <cell r="BA311" t="e">
            <v>#DIV/0!</v>
          </cell>
          <cell r="BB311" t="e">
            <v>#DIV/0!</v>
          </cell>
        </row>
        <row r="312">
          <cell r="M312" t="e">
            <v>#DIV/0!</v>
          </cell>
          <cell r="AS312">
            <v>0</v>
          </cell>
          <cell r="AT312">
            <v>0</v>
          </cell>
          <cell r="AU312" t="e">
            <v>#DIV/0!</v>
          </cell>
          <cell r="AV312" t="e">
            <v>#DIV/0!</v>
          </cell>
          <cell r="AW312" t="e">
            <v>#DIV/0!</v>
          </cell>
          <cell r="AX312" t="e">
            <v>#DIV/0!</v>
          </cell>
          <cell r="AY312" t="e">
            <v>#DIV/0!</v>
          </cell>
          <cell r="AZ312" t="e">
            <v>#DIV/0!</v>
          </cell>
          <cell r="BA312" t="e">
            <v>#DIV/0!</v>
          </cell>
          <cell r="BB312" t="e">
            <v>#DIV/0!</v>
          </cell>
        </row>
        <row r="313">
          <cell r="M313" t="e">
            <v>#DIV/0!</v>
          </cell>
          <cell r="AS313">
            <v>0</v>
          </cell>
          <cell r="AT313">
            <v>0</v>
          </cell>
          <cell r="AU313" t="e">
            <v>#DIV/0!</v>
          </cell>
          <cell r="AV313" t="e">
            <v>#DIV/0!</v>
          </cell>
          <cell r="AW313" t="e">
            <v>#DIV/0!</v>
          </cell>
          <cell r="AX313" t="e">
            <v>#DIV/0!</v>
          </cell>
          <cell r="AY313" t="e">
            <v>#DIV/0!</v>
          </cell>
          <cell r="AZ313" t="e">
            <v>#DIV/0!</v>
          </cell>
          <cell r="BA313" t="e">
            <v>#DIV/0!</v>
          </cell>
          <cell r="BB313" t="e">
            <v>#DIV/0!</v>
          </cell>
        </row>
        <row r="314">
          <cell r="M314" t="e">
            <v>#DIV/0!</v>
          </cell>
          <cell r="AS314">
            <v>0</v>
          </cell>
          <cell r="AT314">
            <v>0</v>
          </cell>
          <cell r="AU314" t="e">
            <v>#DIV/0!</v>
          </cell>
          <cell r="AV314" t="e">
            <v>#DIV/0!</v>
          </cell>
          <cell r="AW314" t="e">
            <v>#DIV/0!</v>
          </cell>
          <cell r="AX314" t="e">
            <v>#DIV/0!</v>
          </cell>
          <cell r="AY314" t="e">
            <v>#DIV/0!</v>
          </cell>
          <cell r="AZ314" t="e">
            <v>#DIV/0!</v>
          </cell>
          <cell r="BA314" t="e">
            <v>#DIV/0!</v>
          </cell>
          <cell r="BB314" t="e">
            <v>#DIV/0!</v>
          </cell>
        </row>
        <row r="315">
          <cell r="M315" t="e">
            <v>#DIV/0!</v>
          </cell>
          <cell r="AS315">
            <v>0</v>
          </cell>
          <cell r="AT315">
            <v>0</v>
          </cell>
          <cell r="AU315" t="e">
            <v>#DIV/0!</v>
          </cell>
          <cell r="AV315" t="e">
            <v>#DIV/0!</v>
          </cell>
          <cell r="AW315" t="e">
            <v>#DIV/0!</v>
          </cell>
          <cell r="AX315" t="e">
            <v>#DIV/0!</v>
          </cell>
          <cell r="AY315" t="e">
            <v>#DIV/0!</v>
          </cell>
          <cell r="AZ315" t="e">
            <v>#DIV/0!</v>
          </cell>
          <cell r="BA315" t="e">
            <v>#DIV/0!</v>
          </cell>
          <cell r="BB315" t="e">
            <v>#DIV/0!</v>
          </cell>
        </row>
        <row r="316">
          <cell r="M316" t="e">
            <v>#DIV/0!</v>
          </cell>
          <cell r="AS316">
            <v>0</v>
          </cell>
          <cell r="AT316">
            <v>0</v>
          </cell>
          <cell r="AU316" t="e">
            <v>#DIV/0!</v>
          </cell>
          <cell r="AV316" t="e">
            <v>#DIV/0!</v>
          </cell>
          <cell r="AW316" t="e">
            <v>#DIV/0!</v>
          </cell>
          <cell r="AX316" t="e">
            <v>#DIV/0!</v>
          </cell>
          <cell r="AY316" t="e">
            <v>#DIV/0!</v>
          </cell>
          <cell r="AZ316" t="e">
            <v>#DIV/0!</v>
          </cell>
          <cell r="BA316" t="e">
            <v>#DIV/0!</v>
          </cell>
          <cell r="BB316" t="e">
            <v>#DIV/0!</v>
          </cell>
        </row>
        <row r="317">
          <cell r="M317" t="e">
            <v>#DIV/0!</v>
          </cell>
          <cell r="AS317">
            <v>0</v>
          </cell>
          <cell r="AT317">
            <v>0</v>
          </cell>
          <cell r="AU317">
            <v>0</v>
          </cell>
          <cell r="AV317" t="e">
            <v>#DIV/0!</v>
          </cell>
          <cell r="AW317" t="e">
            <v>#DIV/0!</v>
          </cell>
          <cell r="AX317" t="e">
            <v>#DIV/0!</v>
          </cell>
          <cell r="AY317" t="e">
            <v>#DIV/0!</v>
          </cell>
          <cell r="AZ317" t="e">
            <v>#DIV/0!</v>
          </cell>
          <cell r="BA317" t="e">
            <v>#DIV/0!</v>
          </cell>
          <cell r="BB317" t="e">
            <v>#DIV/0!</v>
          </cell>
        </row>
      </sheetData>
      <sheetData sheetId="16"/>
      <sheetData sheetId="17"/>
      <sheetData sheetId="18"/>
      <sheetData sheetId="19">
        <row r="3">
          <cell r="A3" t="str">
            <v>Frais d'études et R&amp;D</v>
          </cell>
        </row>
        <row r="4">
          <cell r="A4" t="str">
            <v>Concessions brevets marques</v>
          </cell>
        </row>
        <row r="5">
          <cell r="A5" t="str">
            <v>Autres immos incorporelles</v>
          </cell>
        </row>
        <row r="6">
          <cell r="A6" t="str">
            <v>Immobilisations incorporelles en cours</v>
          </cell>
        </row>
        <row r="7">
          <cell r="A7" t="str">
            <v>Terrains</v>
          </cell>
        </row>
        <row r="8">
          <cell r="A8" t="str">
            <v>Constructions</v>
          </cell>
        </row>
        <row r="9">
          <cell r="A9" t="str">
            <v>Construction sur sol d'autrui</v>
          </cell>
        </row>
        <row r="10">
          <cell r="A10" t="str">
            <v>Installation matériel et outillage</v>
          </cell>
        </row>
        <row r="11">
          <cell r="A11" t="str">
            <v>Oeuvres d'art</v>
          </cell>
        </row>
        <row r="12">
          <cell r="A12" t="str">
            <v>Autres immos corporelles</v>
          </cell>
        </row>
        <row r="13">
          <cell r="A13" t="str">
            <v>Immobilisations corporelles en cours</v>
          </cell>
        </row>
        <row r="14">
          <cell r="A14" t="str">
            <v>Immobilisations affectées à un service non personalisé</v>
          </cell>
        </row>
        <row r="15">
          <cell r="A15" t="str">
            <v xml:space="preserve">Immobilisations mises en concession </v>
          </cell>
        </row>
        <row r="16">
          <cell r="A16" t="str">
            <v>Participations et créances rattachées</v>
          </cell>
        </row>
        <row r="17">
          <cell r="A17" t="str">
            <v>Autres titres immobilisés</v>
          </cell>
        </row>
        <row r="18">
          <cell r="A18" t="str">
            <v>Prêts</v>
          </cell>
        </row>
        <row r="19">
          <cell r="A19" t="str">
            <v>Autres créances</v>
          </cell>
        </row>
        <row r="20">
          <cell r="A20" t="str">
            <v>Matières premières et autres provisions</v>
          </cell>
        </row>
        <row r="21">
          <cell r="A21" t="str">
            <v>En cours de production de biens et services</v>
          </cell>
        </row>
        <row r="22">
          <cell r="A22" t="str">
            <v>Produits intermédiaires finis</v>
          </cell>
        </row>
        <row r="23">
          <cell r="A23" t="str">
            <v>Marchandises</v>
          </cell>
        </row>
        <row r="24">
          <cell r="A24" t="str">
            <v>Avances</v>
          </cell>
        </row>
        <row r="25">
          <cell r="A25" t="str">
            <v>Clients et comptes rattachés</v>
          </cell>
        </row>
        <row r="26">
          <cell r="A26" t="str">
            <v>Créances irrécouvrables ANV</v>
          </cell>
        </row>
        <row r="27">
          <cell r="A27" t="str">
            <v>Autres créances d'exploitation</v>
          </cell>
        </row>
        <row r="28">
          <cell r="A28" t="str">
            <v>Créances sur l'Etat et les collectivivités publiques</v>
          </cell>
        </row>
        <row r="29">
          <cell r="A29" t="str">
            <v>Créances sur les BA ou BP</v>
          </cell>
        </row>
        <row r="30">
          <cell r="A30" t="str">
            <v>Provisions pour compte de tiers</v>
          </cell>
        </row>
        <row r="31">
          <cell r="A31" t="str">
            <v>Autres créances diverses</v>
          </cell>
        </row>
        <row r="32">
          <cell r="A32" t="str">
            <v>VMP</v>
          </cell>
        </row>
        <row r="33">
          <cell r="A33" t="str">
            <v>Disponibilités</v>
          </cell>
        </row>
        <row r="34">
          <cell r="A34" t="str">
            <v>Avances d etrésorerie</v>
          </cell>
        </row>
        <row r="35">
          <cell r="A35" t="str">
            <v>Charges constatées d'avance</v>
          </cell>
        </row>
        <row r="36">
          <cell r="A36" t="str">
            <v>Charges à répartir sur plusieurs exercices</v>
          </cell>
        </row>
        <row r="37">
          <cell r="A37" t="str">
            <v>Prime de remboursement des obligations</v>
          </cell>
        </row>
        <row r="38">
          <cell r="A38" t="str">
            <v>Dépenses à classer et à régulariser</v>
          </cell>
        </row>
        <row r="39">
          <cell r="A39" t="str">
            <v>Ecart de conversion - actif</v>
          </cell>
        </row>
        <row r="40">
          <cell r="A40" t="str">
            <v>Dotations</v>
          </cell>
        </row>
        <row r="41">
          <cell r="A41" t="str">
            <v>Mises à disposition chez le bénéficiaire</v>
          </cell>
        </row>
        <row r="42">
          <cell r="A42" t="str">
            <v>Affectation par la collectivité rattachée</v>
          </cell>
        </row>
        <row r="43">
          <cell r="A43" t="str">
            <v>Ecarts de réévauation</v>
          </cell>
        </row>
        <row r="44">
          <cell r="A44" t="str">
            <v>Réserves</v>
          </cell>
        </row>
        <row r="45">
          <cell r="A45" t="str">
            <v>Report à nouveau</v>
          </cell>
        </row>
        <row r="46">
          <cell r="A46" t="str">
            <v>Résultats de l'exercice</v>
          </cell>
        </row>
        <row r="47">
          <cell r="A47" t="str">
            <v>Subventions d'investissement</v>
          </cell>
        </row>
        <row r="48">
          <cell r="A48" t="str">
            <v>Provisions réglementées</v>
          </cell>
        </row>
        <row r="49">
          <cell r="A49" t="str">
            <v>Fonds globalisés</v>
          </cell>
        </row>
        <row r="50">
          <cell r="A50" t="str">
            <v>Droits de l'affectant</v>
          </cell>
        </row>
        <row r="51">
          <cell r="A51" t="str">
            <v>Provisions pour risques</v>
          </cell>
        </row>
        <row r="52">
          <cell r="A52" t="str">
            <v>Provisions pour charges</v>
          </cell>
        </row>
        <row r="53">
          <cell r="A53" t="str">
            <v>Emprunts obligataires</v>
          </cell>
        </row>
        <row r="54">
          <cell r="A54" t="str">
            <v>Emprunts auprès des établissements de crédit</v>
          </cell>
        </row>
        <row r="55">
          <cell r="A55" t="str">
            <v>Emprunts et dettes finanncières divers</v>
          </cell>
        </row>
        <row r="56">
          <cell r="A56" t="str">
            <v>Crédits et  lignes de trésorerie</v>
          </cell>
        </row>
        <row r="57">
          <cell r="A57" t="str">
            <v>Avances</v>
          </cell>
        </row>
        <row r="58">
          <cell r="A58" t="str">
            <v>Fournisseurs et comptes rattachés</v>
          </cell>
        </row>
        <row r="59">
          <cell r="A59" t="str">
            <v>Dettes fiscales et sociales</v>
          </cell>
        </row>
        <row r="60">
          <cell r="A60" t="str">
            <v>Autres dettes d'exploitation</v>
          </cell>
        </row>
        <row r="61">
          <cell r="A61" t="str">
            <v>Fournisseurs d'immobilisations</v>
          </cell>
        </row>
        <row r="62">
          <cell r="A62" t="str">
            <v>Dette envers l'Etat et les collectivités publiques</v>
          </cell>
        </row>
        <row r="63">
          <cell r="A63" t="str">
            <v>Dettes envers BA ou BP</v>
          </cell>
        </row>
        <row r="64">
          <cell r="A64" t="str">
            <v>Opérations pour compte de tiers</v>
          </cell>
        </row>
        <row r="65">
          <cell r="A65" t="str">
            <v>Autres dettes d'exploitation</v>
          </cell>
        </row>
        <row r="66">
          <cell r="A66" t="str">
            <v>Produits constatés d'avance</v>
          </cell>
        </row>
        <row r="67">
          <cell r="A67" t="str">
            <v>Recettes à classer ou à régulariser</v>
          </cell>
        </row>
        <row r="68">
          <cell r="A68" t="str">
            <v>Ecarts de conversion - Passif</v>
          </cell>
        </row>
      </sheetData>
      <sheetData sheetId="20"/>
      <sheetData sheetId="21"/>
      <sheetData sheetId="22">
        <row r="3">
          <cell r="F3" t="str">
            <v>011ORF</v>
          </cell>
          <cell r="I3" t="str">
            <v>602</v>
          </cell>
          <cell r="J3">
            <v>0</v>
          </cell>
          <cell r="Q3">
            <v>0</v>
          </cell>
          <cell r="R3">
            <v>0</v>
          </cell>
          <cell r="S3">
            <v>0</v>
          </cell>
          <cell r="U3">
            <v>0</v>
          </cell>
          <cell r="V3">
            <v>0</v>
          </cell>
          <cell r="W3">
            <v>0</v>
          </cell>
        </row>
        <row r="4">
          <cell r="F4" t="str">
            <v>011ORF</v>
          </cell>
          <cell r="I4" t="str">
            <v>604</v>
          </cell>
          <cell r="J4">
            <v>0</v>
          </cell>
          <cell r="Q4">
            <v>0</v>
          </cell>
          <cell r="R4">
            <v>0</v>
          </cell>
          <cell r="S4">
            <v>0</v>
          </cell>
          <cell r="U4">
            <v>0</v>
          </cell>
          <cell r="V4">
            <v>0</v>
          </cell>
          <cell r="W4">
            <v>0</v>
          </cell>
        </row>
        <row r="5">
          <cell r="F5" t="str">
            <v>011ORF</v>
          </cell>
          <cell r="I5" t="str">
            <v>606</v>
          </cell>
          <cell r="J5">
            <v>0</v>
          </cell>
          <cell r="Q5">
            <v>0</v>
          </cell>
          <cell r="R5">
            <v>0</v>
          </cell>
          <cell r="S5">
            <v>0</v>
          </cell>
          <cell r="U5">
            <v>0</v>
          </cell>
          <cell r="V5">
            <v>0</v>
          </cell>
          <cell r="W5">
            <v>0</v>
          </cell>
        </row>
        <row r="6">
          <cell r="F6" t="str">
            <v>011ORF</v>
          </cell>
          <cell r="I6" t="str">
            <v>606</v>
          </cell>
          <cell r="J6">
            <v>0</v>
          </cell>
          <cell r="Q6">
            <v>0</v>
          </cell>
          <cell r="R6">
            <v>0</v>
          </cell>
          <cell r="S6">
            <v>0</v>
          </cell>
          <cell r="U6">
            <v>0</v>
          </cell>
          <cell r="V6">
            <v>0</v>
          </cell>
          <cell r="W6">
            <v>0</v>
          </cell>
        </row>
        <row r="7">
          <cell r="F7" t="str">
            <v>011ORF</v>
          </cell>
          <cell r="I7" t="str">
            <v>606</v>
          </cell>
          <cell r="J7">
            <v>0</v>
          </cell>
          <cell r="Q7">
            <v>0</v>
          </cell>
          <cell r="R7">
            <v>0</v>
          </cell>
          <cell r="S7">
            <v>0</v>
          </cell>
          <cell r="U7">
            <v>0</v>
          </cell>
          <cell r="V7">
            <v>0</v>
          </cell>
          <cell r="W7">
            <v>0</v>
          </cell>
        </row>
        <row r="8">
          <cell r="F8" t="str">
            <v>011ORF</v>
          </cell>
          <cell r="I8" t="str">
            <v>606</v>
          </cell>
          <cell r="J8">
            <v>0</v>
          </cell>
          <cell r="Q8">
            <v>0</v>
          </cell>
          <cell r="R8">
            <v>0</v>
          </cell>
          <cell r="S8">
            <v>0</v>
          </cell>
          <cell r="U8">
            <v>0</v>
          </cell>
          <cell r="V8">
            <v>0</v>
          </cell>
          <cell r="W8">
            <v>0</v>
          </cell>
        </row>
        <row r="9">
          <cell r="F9" t="str">
            <v>011ORF</v>
          </cell>
          <cell r="I9" t="str">
            <v>606</v>
          </cell>
          <cell r="J9">
            <v>0</v>
          </cell>
          <cell r="Q9">
            <v>0</v>
          </cell>
          <cell r="R9">
            <v>0</v>
          </cell>
          <cell r="S9">
            <v>0</v>
          </cell>
          <cell r="U9">
            <v>0</v>
          </cell>
          <cell r="V9">
            <v>0</v>
          </cell>
          <cell r="W9">
            <v>0</v>
          </cell>
        </row>
        <row r="10">
          <cell r="F10" t="str">
            <v>011ORF</v>
          </cell>
          <cell r="I10" t="str">
            <v>606</v>
          </cell>
          <cell r="J10">
            <v>0</v>
          </cell>
          <cell r="Q10">
            <v>0</v>
          </cell>
          <cell r="R10">
            <v>0</v>
          </cell>
          <cell r="S10">
            <v>0</v>
          </cell>
          <cell r="U10">
            <v>0</v>
          </cell>
          <cell r="V10">
            <v>0</v>
          </cell>
          <cell r="W10">
            <v>0</v>
          </cell>
        </row>
        <row r="11">
          <cell r="F11" t="str">
            <v>011ORF</v>
          </cell>
          <cell r="I11" t="str">
            <v>606</v>
          </cell>
          <cell r="J11">
            <v>0</v>
          </cell>
          <cell r="Q11">
            <v>0</v>
          </cell>
          <cell r="R11">
            <v>0</v>
          </cell>
          <cell r="S11">
            <v>0</v>
          </cell>
          <cell r="U11">
            <v>0</v>
          </cell>
          <cell r="V11">
            <v>0</v>
          </cell>
          <cell r="W11">
            <v>0</v>
          </cell>
        </row>
        <row r="12">
          <cell r="F12" t="str">
            <v>011ORF</v>
          </cell>
          <cell r="I12" t="str">
            <v>606</v>
          </cell>
          <cell r="J12">
            <v>0</v>
          </cell>
          <cell r="Q12">
            <v>0</v>
          </cell>
          <cell r="R12">
            <v>0</v>
          </cell>
          <cell r="S12">
            <v>0</v>
          </cell>
          <cell r="U12">
            <v>0</v>
          </cell>
          <cell r="V12">
            <v>0</v>
          </cell>
          <cell r="W12">
            <v>0</v>
          </cell>
        </row>
        <row r="13">
          <cell r="F13" t="str">
            <v>011ORF</v>
          </cell>
          <cell r="I13" t="str">
            <v>606</v>
          </cell>
          <cell r="J13">
            <v>0</v>
          </cell>
          <cell r="Q13">
            <v>0</v>
          </cell>
          <cell r="R13">
            <v>0</v>
          </cell>
          <cell r="S13">
            <v>0</v>
          </cell>
          <cell r="U13">
            <v>0</v>
          </cell>
          <cell r="V13">
            <v>0</v>
          </cell>
          <cell r="W13">
            <v>0</v>
          </cell>
        </row>
        <row r="14">
          <cell r="F14" t="str">
            <v>011ORF</v>
          </cell>
          <cell r="I14" t="str">
            <v>606</v>
          </cell>
          <cell r="J14">
            <v>0</v>
          </cell>
          <cell r="Q14">
            <v>0</v>
          </cell>
          <cell r="R14">
            <v>0</v>
          </cell>
          <cell r="S14">
            <v>0</v>
          </cell>
          <cell r="U14">
            <v>0</v>
          </cell>
          <cell r="V14">
            <v>0</v>
          </cell>
          <cell r="W14">
            <v>0</v>
          </cell>
        </row>
        <row r="15">
          <cell r="F15" t="str">
            <v>011ORF</v>
          </cell>
          <cell r="I15" t="str">
            <v>606</v>
          </cell>
          <cell r="J15">
            <v>0</v>
          </cell>
          <cell r="Q15">
            <v>0</v>
          </cell>
          <cell r="R15">
            <v>0</v>
          </cell>
          <cell r="S15">
            <v>0</v>
          </cell>
          <cell r="U15">
            <v>0</v>
          </cell>
          <cell r="V15">
            <v>0</v>
          </cell>
          <cell r="W15">
            <v>0</v>
          </cell>
        </row>
        <row r="16">
          <cell r="F16" t="str">
            <v>011ORF</v>
          </cell>
          <cell r="I16" t="str">
            <v>606</v>
          </cell>
          <cell r="J16">
            <v>0</v>
          </cell>
          <cell r="Q16">
            <v>0</v>
          </cell>
          <cell r="R16">
            <v>0</v>
          </cell>
          <cell r="S16">
            <v>0</v>
          </cell>
          <cell r="U16">
            <v>0</v>
          </cell>
          <cell r="V16">
            <v>0</v>
          </cell>
          <cell r="W16">
            <v>0</v>
          </cell>
        </row>
        <row r="17">
          <cell r="F17" t="str">
            <v>011ORF</v>
          </cell>
          <cell r="I17" t="str">
            <v>606</v>
          </cell>
          <cell r="J17">
            <v>0</v>
          </cell>
          <cell r="Q17">
            <v>0</v>
          </cell>
          <cell r="R17">
            <v>0</v>
          </cell>
          <cell r="S17">
            <v>0</v>
          </cell>
          <cell r="U17">
            <v>0</v>
          </cell>
          <cell r="V17">
            <v>0</v>
          </cell>
          <cell r="W17">
            <v>0</v>
          </cell>
        </row>
        <row r="18">
          <cell r="F18" t="str">
            <v>011ORF</v>
          </cell>
          <cell r="I18" t="str">
            <v>606</v>
          </cell>
          <cell r="Q18">
            <v>0</v>
          </cell>
          <cell r="R18">
            <v>0</v>
          </cell>
          <cell r="S18">
            <v>0</v>
          </cell>
          <cell r="U18">
            <v>0</v>
          </cell>
          <cell r="V18">
            <v>0</v>
          </cell>
          <cell r="W18">
            <v>0</v>
          </cell>
        </row>
        <row r="19">
          <cell r="F19" t="str">
            <v>011ORF</v>
          </cell>
          <cell r="I19" t="str">
            <v>607</v>
          </cell>
          <cell r="J19">
            <v>0</v>
          </cell>
          <cell r="Q19">
            <v>0</v>
          </cell>
          <cell r="R19">
            <v>0</v>
          </cell>
          <cell r="S19">
            <v>0</v>
          </cell>
          <cell r="U19">
            <v>0</v>
          </cell>
          <cell r="V19">
            <v>0</v>
          </cell>
          <cell r="W19">
            <v>0</v>
          </cell>
        </row>
        <row r="20">
          <cell r="F20" t="str">
            <v>011ORF</v>
          </cell>
          <cell r="I20" t="str">
            <v>611</v>
          </cell>
          <cell r="J20">
            <v>0</v>
          </cell>
          <cell r="Q20">
            <v>0</v>
          </cell>
          <cell r="R20">
            <v>0</v>
          </cell>
          <cell r="S20">
            <v>0</v>
          </cell>
          <cell r="T20">
            <v>0</v>
          </cell>
          <cell r="U20">
            <v>0</v>
          </cell>
          <cell r="V20">
            <v>0</v>
          </cell>
          <cell r="W20">
            <v>0</v>
          </cell>
        </row>
        <row r="21">
          <cell r="F21" t="str">
            <v>011ORF</v>
          </cell>
          <cell r="I21" t="str">
            <v>612</v>
          </cell>
          <cell r="J21">
            <v>0</v>
          </cell>
          <cell r="Q21">
            <v>0</v>
          </cell>
          <cell r="R21">
            <v>0</v>
          </cell>
          <cell r="S21">
            <v>0</v>
          </cell>
          <cell r="U21">
            <v>0</v>
          </cell>
          <cell r="V21">
            <v>0</v>
          </cell>
          <cell r="W21">
            <v>0</v>
          </cell>
        </row>
        <row r="22">
          <cell r="F22" t="str">
            <v>011ORF</v>
          </cell>
          <cell r="I22" t="str">
            <v>613</v>
          </cell>
          <cell r="J22">
            <v>0</v>
          </cell>
          <cell r="Q22">
            <v>0</v>
          </cell>
          <cell r="R22">
            <v>0</v>
          </cell>
          <cell r="S22">
            <v>0</v>
          </cell>
          <cell r="U22">
            <v>0</v>
          </cell>
          <cell r="V22">
            <v>0</v>
          </cell>
          <cell r="W22">
            <v>0</v>
          </cell>
        </row>
        <row r="23">
          <cell r="F23" t="str">
            <v>011ORF</v>
          </cell>
          <cell r="I23" t="str">
            <v>615</v>
          </cell>
          <cell r="J23">
            <v>0</v>
          </cell>
          <cell r="Q23">
            <v>0</v>
          </cell>
          <cell r="R23">
            <v>0</v>
          </cell>
          <cell r="S23">
            <v>0</v>
          </cell>
          <cell r="U23">
            <v>0</v>
          </cell>
          <cell r="V23">
            <v>0</v>
          </cell>
          <cell r="W23">
            <v>0</v>
          </cell>
        </row>
        <row r="24">
          <cell r="F24" t="str">
            <v>011ORF</v>
          </cell>
          <cell r="I24" t="str">
            <v>615</v>
          </cell>
          <cell r="J24">
            <v>0</v>
          </cell>
          <cell r="Q24">
            <v>0</v>
          </cell>
          <cell r="R24">
            <v>0</v>
          </cell>
          <cell r="S24">
            <v>0</v>
          </cell>
          <cell r="U24">
            <v>0</v>
          </cell>
          <cell r="V24">
            <v>0</v>
          </cell>
          <cell r="W24">
            <v>0</v>
          </cell>
        </row>
        <row r="25">
          <cell r="F25" t="str">
            <v>011ORF</v>
          </cell>
          <cell r="I25" t="str">
            <v>615</v>
          </cell>
          <cell r="J25">
            <v>0</v>
          </cell>
          <cell r="Q25">
            <v>0</v>
          </cell>
          <cell r="S25">
            <v>0</v>
          </cell>
          <cell r="U25">
            <v>0</v>
          </cell>
          <cell r="V25">
            <v>0</v>
          </cell>
          <cell r="W25">
            <v>0</v>
          </cell>
        </row>
        <row r="26">
          <cell r="F26" t="str">
            <v>011ORF</v>
          </cell>
          <cell r="I26" t="str">
            <v>615</v>
          </cell>
          <cell r="J26">
            <v>0</v>
          </cell>
          <cell r="Q26">
            <v>0</v>
          </cell>
          <cell r="S26">
            <v>0</v>
          </cell>
          <cell r="U26">
            <v>0</v>
          </cell>
          <cell r="V26">
            <v>0</v>
          </cell>
          <cell r="W26">
            <v>0</v>
          </cell>
        </row>
        <row r="27">
          <cell r="F27" t="str">
            <v>011ORF</v>
          </cell>
          <cell r="I27" t="str">
            <v>615</v>
          </cell>
          <cell r="J27">
            <v>0</v>
          </cell>
          <cell r="Q27">
            <v>0</v>
          </cell>
          <cell r="R27">
            <v>0</v>
          </cell>
          <cell r="S27">
            <v>0</v>
          </cell>
          <cell r="U27">
            <v>0</v>
          </cell>
          <cell r="V27">
            <v>0</v>
          </cell>
          <cell r="W27">
            <v>0</v>
          </cell>
        </row>
        <row r="28">
          <cell r="F28" t="str">
            <v>011ORF</v>
          </cell>
          <cell r="I28" t="str">
            <v>615</v>
          </cell>
          <cell r="J28">
            <v>0</v>
          </cell>
          <cell r="Q28">
            <v>0</v>
          </cell>
          <cell r="R28">
            <v>0</v>
          </cell>
          <cell r="S28">
            <v>0</v>
          </cell>
          <cell r="U28">
            <v>0</v>
          </cell>
          <cell r="V28">
            <v>0</v>
          </cell>
          <cell r="W28">
            <v>0</v>
          </cell>
        </row>
        <row r="29">
          <cell r="F29" t="str">
            <v>011ORF</v>
          </cell>
          <cell r="I29" t="str">
            <v>616</v>
          </cell>
          <cell r="J29">
            <v>0</v>
          </cell>
          <cell r="Q29">
            <v>0</v>
          </cell>
          <cell r="R29">
            <v>0</v>
          </cell>
          <cell r="S29">
            <v>0</v>
          </cell>
          <cell r="U29">
            <v>0</v>
          </cell>
          <cell r="V29">
            <v>0</v>
          </cell>
          <cell r="W29">
            <v>0</v>
          </cell>
        </row>
        <row r="30">
          <cell r="F30" t="str">
            <v>011ORF</v>
          </cell>
          <cell r="I30" t="str">
            <v>616</v>
          </cell>
          <cell r="J30">
            <v>0</v>
          </cell>
          <cell r="Q30">
            <v>0</v>
          </cell>
          <cell r="R30">
            <v>0</v>
          </cell>
          <cell r="S30">
            <v>0</v>
          </cell>
          <cell r="U30">
            <v>0</v>
          </cell>
          <cell r="V30">
            <v>0</v>
          </cell>
          <cell r="W30">
            <v>0</v>
          </cell>
        </row>
        <row r="31">
          <cell r="F31" t="str">
            <v>011ORF</v>
          </cell>
          <cell r="I31" t="str">
            <v>618</v>
          </cell>
          <cell r="J31">
            <v>0</v>
          </cell>
          <cell r="Q31">
            <v>0</v>
          </cell>
          <cell r="R31">
            <v>0</v>
          </cell>
          <cell r="S31">
            <v>0</v>
          </cell>
          <cell r="U31">
            <v>0</v>
          </cell>
          <cell r="V31">
            <v>0</v>
          </cell>
          <cell r="W31">
            <v>0</v>
          </cell>
        </row>
        <row r="32">
          <cell r="F32" t="str">
            <v>011ORF</v>
          </cell>
          <cell r="I32" t="str">
            <v>618</v>
          </cell>
          <cell r="J32">
            <v>0</v>
          </cell>
          <cell r="Q32">
            <v>0</v>
          </cell>
          <cell r="R32">
            <v>0</v>
          </cell>
          <cell r="S32">
            <v>0</v>
          </cell>
          <cell r="U32">
            <v>0</v>
          </cell>
          <cell r="V32">
            <v>0</v>
          </cell>
          <cell r="W32">
            <v>0</v>
          </cell>
        </row>
        <row r="33">
          <cell r="F33" t="str">
            <v>011ORF</v>
          </cell>
          <cell r="I33" t="str">
            <v>618</v>
          </cell>
          <cell r="J33">
            <v>0</v>
          </cell>
          <cell r="Q33">
            <v>0</v>
          </cell>
          <cell r="R33">
            <v>0</v>
          </cell>
          <cell r="S33">
            <v>0</v>
          </cell>
          <cell r="U33">
            <v>0</v>
          </cell>
          <cell r="V33">
            <v>0</v>
          </cell>
          <cell r="W33">
            <v>0</v>
          </cell>
        </row>
        <row r="34">
          <cell r="F34" t="str">
            <v>011ORF</v>
          </cell>
          <cell r="I34" t="str">
            <v>621</v>
          </cell>
          <cell r="Q34">
            <v>0</v>
          </cell>
          <cell r="R34">
            <v>0</v>
          </cell>
          <cell r="S34">
            <v>0</v>
          </cell>
          <cell r="U34">
            <v>0</v>
          </cell>
          <cell r="V34">
            <v>0</v>
          </cell>
          <cell r="W34">
            <v>0</v>
          </cell>
        </row>
        <row r="35">
          <cell r="F35" t="str">
            <v>011ORF</v>
          </cell>
          <cell r="I35" t="str">
            <v>622</v>
          </cell>
          <cell r="Q35">
            <v>0</v>
          </cell>
          <cell r="R35">
            <v>0</v>
          </cell>
          <cell r="S35">
            <v>0</v>
          </cell>
          <cell r="U35">
            <v>0</v>
          </cell>
          <cell r="V35">
            <v>0</v>
          </cell>
          <cell r="W35">
            <v>0</v>
          </cell>
        </row>
        <row r="36">
          <cell r="F36" t="str">
            <v>011ORF</v>
          </cell>
          <cell r="I36" t="str">
            <v>622</v>
          </cell>
          <cell r="J36">
            <v>0</v>
          </cell>
          <cell r="Q36">
            <v>0</v>
          </cell>
          <cell r="R36">
            <v>0</v>
          </cell>
          <cell r="S36">
            <v>0</v>
          </cell>
          <cell r="U36">
            <v>0</v>
          </cell>
          <cell r="V36">
            <v>0</v>
          </cell>
          <cell r="W36">
            <v>0</v>
          </cell>
        </row>
        <row r="37">
          <cell r="F37" t="str">
            <v>011ORF</v>
          </cell>
          <cell r="I37" t="str">
            <v>622</v>
          </cell>
          <cell r="J37">
            <v>0</v>
          </cell>
          <cell r="Q37">
            <v>0</v>
          </cell>
          <cell r="R37">
            <v>0</v>
          </cell>
          <cell r="S37">
            <v>0</v>
          </cell>
          <cell r="U37">
            <v>0</v>
          </cell>
          <cell r="V37">
            <v>0</v>
          </cell>
          <cell r="W37">
            <v>0</v>
          </cell>
        </row>
        <row r="38">
          <cell r="F38" t="str">
            <v>011ORF</v>
          </cell>
          <cell r="I38" t="str">
            <v>622</v>
          </cell>
          <cell r="J38">
            <v>0</v>
          </cell>
          <cell r="Q38">
            <v>0</v>
          </cell>
          <cell r="S38">
            <v>0</v>
          </cell>
          <cell r="U38">
            <v>0</v>
          </cell>
          <cell r="V38">
            <v>0</v>
          </cell>
          <cell r="W38">
            <v>0</v>
          </cell>
        </row>
        <row r="39">
          <cell r="F39" t="str">
            <v>011ORF</v>
          </cell>
          <cell r="I39" t="str">
            <v>622</v>
          </cell>
          <cell r="J39">
            <v>0</v>
          </cell>
          <cell r="Q39">
            <v>0</v>
          </cell>
          <cell r="S39">
            <v>0</v>
          </cell>
          <cell r="U39">
            <v>0</v>
          </cell>
          <cell r="V39">
            <v>0</v>
          </cell>
          <cell r="W39">
            <v>0</v>
          </cell>
        </row>
        <row r="40">
          <cell r="F40" t="str">
            <v>011ORF</v>
          </cell>
          <cell r="I40" t="str">
            <v>623</v>
          </cell>
          <cell r="J40">
            <v>0</v>
          </cell>
          <cell r="Q40">
            <v>0</v>
          </cell>
          <cell r="S40">
            <v>0</v>
          </cell>
          <cell r="U40">
            <v>0</v>
          </cell>
          <cell r="V40">
            <v>0</v>
          </cell>
          <cell r="W40">
            <v>0</v>
          </cell>
        </row>
        <row r="41">
          <cell r="F41" t="str">
            <v>011ORF</v>
          </cell>
          <cell r="I41" t="str">
            <v>623</v>
          </cell>
          <cell r="J41">
            <v>0</v>
          </cell>
          <cell r="Q41">
            <v>0</v>
          </cell>
          <cell r="S41">
            <v>0</v>
          </cell>
          <cell r="U41">
            <v>0</v>
          </cell>
          <cell r="V41">
            <v>0</v>
          </cell>
          <cell r="W41">
            <v>0</v>
          </cell>
        </row>
        <row r="42">
          <cell r="F42" t="str">
            <v>011ORF</v>
          </cell>
          <cell r="I42" t="str">
            <v>623</v>
          </cell>
          <cell r="J42">
            <v>0</v>
          </cell>
          <cell r="Q42">
            <v>0</v>
          </cell>
          <cell r="S42">
            <v>0</v>
          </cell>
          <cell r="U42">
            <v>0</v>
          </cell>
          <cell r="V42">
            <v>0</v>
          </cell>
          <cell r="W42">
            <v>0</v>
          </cell>
        </row>
        <row r="43">
          <cell r="F43" t="str">
            <v>011ORF</v>
          </cell>
          <cell r="I43" t="str">
            <v>623</v>
          </cell>
          <cell r="J43">
            <v>0</v>
          </cell>
          <cell r="Q43">
            <v>0</v>
          </cell>
          <cell r="S43">
            <v>0</v>
          </cell>
          <cell r="U43">
            <v>0</v>
          </cell>
          <cell r="V43">
            <v>0</v>
          </cell>
          <cell r="W43">
            <v>0</v>
          </cell>
        </row>
        <row r="44">
          <cell r="F44" t="str">
            <v>011ORF</v>
          </cell>
          <cell r="I44" t="str">
            <v>624</v>
          </cell>
          <cell r="S44">
            <v>0</v>
          </cell>
          <cell r="U44">
            <v>0</v>
          </cell>
          <cell r="V44">
            <v>0</v>
          </cell>
          <cell r="W44">
            <v>0</v>
          </cell>
        </row>
        <row r="45">
          <cell r="F45" t="str">
            <v>011ORF</v>
          </cell>
          <cell r="I45" t="str">
            <v>624</v>
          </cell>
          <cell r="Q45">
            <v>0</v>
          </cell>
          <cell r="S45">
            <v>0</v>
          </cell>
          <cell r="U45">
            <v>0</v>
          </cell>
          <cell r="V45">
            <v>0</v>
          </cell>
          <cell r="W45">
            <v>0</v>
          </cell>
        </row>
        <row r="46">
          <cell r="F46" t="str">
            <v>011ORF</v>
          </cell>
          <cell r="I46" t="str">
            <v>625</v>
          </cell>
          <cell r="J46">
            <v>0</v>
          </cell>
          <cell r="Q46">
            <v>0</v>
          </cell>
          <cell r="S46">
            <v>0</v>
          </cell>
          <cell r="U46">
            <v>0</v>
          </cell>
          <cell r="V46">
            <v>0</v>
          </cell>
          <cell r="W46">
            <v>0</v>
          </cell>
        </row>
        <row r="47">
          <cell r="F47" t="str">
            <v>011ORF</v>
          </cell>
          <cell r="I47" t="str">
            <v>625</v>
          </cell>
          <cell r="J47">
            <v>0</v>
          </cell>
          <cell r="Q47">
            <v>0</v>
          </cell>
          <cell r="S47">
            <v>0</v>
          </cell>
          <cell r="U47">
            <v>0</v>
          </cell>
          <cell r="V47">
            <v>0</v>
          </cell>
          <cell r="W47">
            <v>0</v>
          </cell>
        </row>
        <row r="48">
          <cell r="F48" t="str">
            <v>011ORF</v>
          </cell>
          <cell r="I48" t="str">
            <v>626</v>
          </cell>
          <cell r="J48">
            <v>0</v>
          </cell>
          <cell r="Q48">
            <v>0</v>
          </cell>
          <cell r="S48">
            <v>0</v>
          </cell>
          <cell r="U48">
            <v>0</v>
          </cell>
          <cell r="V48">
            <v>0</v>
          </cell>
          <cell r="W48">
            <v>0</v>
          </cell>
        </row>
        <row r="49">
          <cell r="F49" t="str">
            <v>011ORF</v>
          </cell>
          <cell r="I49" t="str">
            <v>626</v>
          </cell>
          <cell r="J49">
            <v>0</v>
          </cell>
          <cell r="Q49">
            <v>0</v>
          </cell>
          <cell r="S49">
            <v>0</v>
          </cell>
          <cell r="U49">
            <v>0</v>
          </cell>
          <cell r="V49">
            <v>0</v>
          </cell>
          <cell r="W49">
            <v>0</v>
          </cell>
        </row>
        <row r="50">
          <cell r="F50" t="str">
            <v>011ORF</v>
          </cell>
          <cell r="I50" t="str">
            <v>626</v>
          </cell>
          <cell r="J50">
            <v>0</v>
          </cell>
          <cell r="Q50">
            <v>0</v>
          </cell>
          <cell r="S50">
            <v>0</v>
          </cell>
          <cell r="U50">
            <v>0</v>
          </cell>
          <cell r="V50">
            <v>0</v>
          </cell>
          <cell r="W50">
            <v>0</v>
          </cell>
        </row>
        <row r="51">
          <cell r="F51" t="str">
            <v>011ORF</v>
          </cell>
          <cell r="I51" t="str">
            <v>627</v>
          </cell>
          <cell r="J51">
            <v>0</v>
          </cell>
          <cell r="Q51">
            <v>0</v>
          </cell>
          <cell r="S51">
            <v>0</v>
          </cell>
          <cell r="U51">
            <v>0</v>
          </cell>
          <cell r="V51">
            <v>0</v>
          </cell>
          <cell r="W51">
            <v>0</v>
          </cell>
        </row>
        <row r="52">
          <cell r="F52" t="str">
            <v>011ORF</v>
          </cell>
          <cell r="I52" t="str">
            <v>628</v>
          </cell>
          <cell r="J52">
            <v>0</v>
          </cell>
          <cell r="Q52">
            <v>0</v>
          </cell>
          <cell r="S52">
            <v>0</v>
          </cell>
          <cell r="U52">
            <v>0</v>
          </cell>
          <cell r="V52">
            <v>0</v>
          </cell>
          <cell r="W52">
            <v>0</v>
          </cell>
        </row>
        <row r="53">
          <cell r="F53" t="str">
            <v>011ORF</v>
          </cell>
          <cell r="I53" t="str">
            <v>628</v>
          </cell>
          <cell r="J53">
            <v>0</v>
          </cell>
          <cell r="Q53">
            <v>0</v>
          </cell>
          <cell r="S53">
            <v>0</v>
          </cell>
          <cell r="U53">
            <v>0</v>
          </cell>
          <cell r="V53">
            <v>0</v>
          </cell>
          <cell r="W53">
            <v>0</v>
          </cell>
        </row>
        <row r="54">
          <cell r="F54" t="str">
            <v>011ORF</v>
          </cell>
          <cell r="I54" t="str">
            <v>628</v>
          </cell>
          <cell r="Q54">
            <v>0</v>
          </cell>
          <cell r="S54">
            <v>0</v>
          </cell>
          <cell r="U54">
            <v>0</v>
          </cell>
          <cell r="V54">
            <v>0</v>
          </cell>
          <cell r="W54">
            <v>0</v>
          </cell>
        </row>
        <row r="55">
          <cell r="F55" t="str">
            <v>011ORF</v>
          </cell>
          <cell r="I55" t="str">
            <v>635</v>
          </cell>
          <cell r="J55">
            <v>0</v>
          </cell>
          <cell r="Q55">
            <v>0</v>
          </cell>
          <cell r="S55">
            <v>0</v>
          </cell>
          <cell r="U55">
            <v>0</v>
          </cell>
          <cell r="V55">
            <v>0</v>
          </cell>
          <cell r="W55">
            <v>0</v>
          </cell>
        </row>
        <row r="56">
          <cell r="F56" t="str">
            <v>011ORF</v>
          </cell>
          <cell r="I56" t="str">
            <v>635</v>
          </cell>
          <cell r="J56">
            <v>0</v>
          </cell>
          <cell r="Q56">
            <v>0</v>
          </cell>
          <cell r="R56">
            <v>0</v>
          </cell>
          <cell r="S56">
            <v>0</v>
          </cell>
          <cell r="U56">
            <v>0</v>
          </cell>
          <cell r="V56">
            <v>0</v>
          </cell>
          <cell r="W56">
            <v>0</v>
          </cell>
        </row>
        <row r="57">
          <cell r="F57" t="str">
            <v>011ORF</v>
          </cell>
          <cell r="I57" t="str">
            <v>635</v>
          </cell>
          <cell r="J57">
            <v>0</v>
          </cell>
          <cell r="Q57">
            <v>0</v>
          </cell>
          <cell r="S57">
            <v>0</v>
          </cell>
          <cell r="U57">
            <v>0</v>
          </cell>
          <cell r="V57">
            <v>0</v>
          </cell>
          <cell r="W57">
            <v>0</v>
          </cell>
        </row>
        <row r="58">
          <cell r="F58" t="str">
            <v>011ORF</v>
          </cell>
          <cell r="I58" t="str">
            <v>637</v>
          </cell>
          <cell r="J58">
            <v>0</v>
          </cell>
          <cell r="Q58">
            <v>0</v>
          </cell>
          <cell r="S58">
            <v>0</v>
          </cell>
          <cell r="U58">
            <v>0</v>
          </cell>
          <cell r="V58">
            <v>0</v>
          </cell>
          <cell r="W58">
            <v>0</v>
          </cell>
        </row>
        <row r="59">
          <cell r="F59" t="str">
            <v>011ORF</v>
          </cell>
          <cell r="I59" t="str">
            <v>637</v>
          </cell>
          <cell r="J59">
            <v>0</v>
          </cell>
          <cell r="Q59">
            <v>0</v>
          </cell>
          <cell r="R59">
            <v>0</v>
          </cell>
          <cell r="S59">
            <v>0</v>
          </cell>
          <cell r="T59">
            <v>0</v>
          </cell>
          <cell r="U59">
            <v>0</v>
          </cell>
          <cell r="V59">
            <v>0</v>
          </cell>
          <cell r="W59">
            <v>0</v>
          </cell>
          <cell r="X59">
            <v>0</v>
          </cell>
        </row>
        <row r="60">
          <cell r="F60" t="str">
            <v>011ORF</v>
          </cell>
          <cell r="I60" t="str">
            <v>637</v>
          </cell>
          <cell r="J60">
            <v>0</v>
          </cell>
          <cell r="Q60">
            <v>0</v>
          </cell>
          <cell r="R60">
            <v>0</v>
          </cell>
          <cell r="S60">
            <v>0</v>
          </cell>
          <cell r="T60">
            <v>0</v>
          </cell>
          <cell r="U60">
            <v>0</v>
          </cell>
          <cell r="V60">
            <v>0</v>
          </cell>
          <cell r="W60">
            <v>0</v>
          </cell>
          <cell r="X60">
            <v>0</v>
          </cell>
        </row>
        <row r="61">
          <cell r="F61" t="str">
            <v>011ORF</v>
          </cell>
          <cell r="I61" t="str">
            <v>637</v>
          </cell>
          <cell r="J61">
            <v>0</v>
          </cell>
          <cell r="Q61">
            <v>0</v>
          </cell>
          <cell r="S61">
            <v>0</v>
          </cell>
          <cell r="U61">
            <v>0</v>
          </cell>
          <cell r="V61">
            <v>0</v>
          </cell>
          <cell r="W61">
            <v>0</v>
          </cell>
        </row>
        <row r="62">
          <cell r="F62" t="str">
            <v>012ORF</v>
          </cell>
          <cell r="I62" t="str">
            <v>621</v>
          </cell>
          <cell r="J62">
            <v>0</v>
          </cell>
          <cell r="Q62">
            <v>0</v>
          </cell>
          <cell r="S62">
            <v>0</v>
          </cell>
          <cell r="U62">
            <v>0</v>
          </cell>
          <cell r="V62">
            <v>0</v>
          </cell>
          <cell r="W62">
            <v>0</v>
          </cell>
        </row>
        <row r="63">
          <cell r="F63" t="str">
            <v>012ORF</v>
          </cell>
          <cell r="I63" t="str">
            <v>621</v>
          </cell>
          <cell r="J63">
            <v>0</v>
          </cell>
          <cell r="Q63">
            <v>0</v>
          </cell>
          <cell r="S63">
            <v>0</v>
          </cell>
          <cell r="U63">
            <v>0</v>
          </cell>
          <cell r="V63">
            <v>0</v>
          </cell>
          <cell r="W63">
            <v>0</v>
          </cell>
        </row>
        <row r="64">
          <cell r="F64" t="str">
            <v>012ORF</v>
          </cell>
          <cell r="I64" t="str">
            <v>633</v>
          </cell>
          <cell r="J64">
            <v>0</v>
          </cell>
          <cell r="Q64">
            <v>0</v>
          </cell>
        </row>
        <row r="65">
          <cell r="F65" t="str">
            <v>012ORF</v>
          </cell>
          <cell r="I65" t="str">
            <v>633</v>
          </cell>
          <cell r="J65">
            <v>0</v>
          </cell>
          <cell r="Q65">
            <v>0</v>
          </cell>
        </row>
        <row r="66">
          <cell r="F66" t="str">
            <v>012ORF</v>
          </cell>
          <cell r="I66" t="str">
            <v>641</v>
          </cell>
          <cell r="J66">
            <v>0</v>
          </cell>
          <cell r="Q66">
            <v>0</v>
          </cell>
        </row>
        <row r="67">
          <cell r="F67" t="str">
            <v>012ORF</v>
          </cell>
          <cell r="I67" t="str">
            <v>641</v>
          </cell>
          <cell r="J67">
            <v>0</v>
          </cell>
          <cell r="Q67">
            <v>0</v>
          </cell>
        </row>
        <row r="68">
          <cell r="F68" t="str">
            <v>012ORF</v>
          </cell>
          <cell r="I68" t="str">
            <v>641</v>
          </cell>
          <cell r="J68">
            <v>0</v>
          </cell>
          <cell r="Q68">
            <v>0</v>
          </cell>
        </row>
        <row r="69">
          <cell r="F69" t="str">
            <v>012ORF</v>
          </cell>
          <cell r="I69" t="str">
            <v>641</v>
          </cell>
          <cell r="J69">
            <v>0</v>
          </cell>
          <cell r="Q69">
            <v>0</v>
          </cell>
        </row>
        <row r="70">
          <cell r="F70" t="str">
            <v>012ORF</v>
          </cell>
          <cell r="I70" t="str">
            <v>645</v>
          </cell>
          <cell r="J70">
            <v>0</v>
          </cell>
          <cell r="Q70">
            <v>0</v>
          </cell>
        </row>
        <row r="71">
          <cell r="F71" t="str">
            <v>012ORF</v>
          </cell>
          <cell r="I71" t="str">
            <v>645</v>
          </cell>
          <cell r="J71">
            <v>0</v>
          </cell>
          <cell r="Q71">
            <v>0</v>
          </cell>
        </row>
        <row r="72">
          <cell r="F72" t="str">
            <v>012ORF</v>
          </cell>
          <cell r="I72" t="str">
            <v>645</v>
          </cell>
          <cell r="J72">
            <v>0</v>
          </cell>
          <cell r="Q72">
            <v>0</v>
          </cell>
        </row>
        <row r="73">
          <cell r="F73" t="str">
            <v>012ORF</v>
          </cell>
          <cell r="I73" t="str">
            <v>645</v>
          </cell>
          <cell r="J73">
            <v>0</v>
          </cell>
          <cell r="Q73">
            <v>0</v>
          </cell>
        </row>
        <row r="74">
          <cell r="F74" t="str">
            <v>012ORF</v>
          </cell>
          <cell r="I74" t="str">
            <v>645</v>
          </cell>
          <cell r="J74">
            <v>0</v>
          </cell>
          <cell r="Q74">
            <v>0</v>
          </cell>
        </row>
        <row r="75">
          <cell r="F75" t="str">
            <v>012ORF</v>
          </cell>
          <cell r="I75" t="str">
            <v>645</v>
          </cell>
          <cell r="J75">
            <v>0</v>
          </cell>
          <cell r="Q75">
            <v>0</v>
          </cell>
        </row>
        <row r="76">
          <cell r="F76" t="str">
            <v>012ORF</v>
          </cell>
          <cell r="I76" t="str">
            <v>645</v>
          </cell>
          <cell r="J76">
            <v>0</v>
          </cell>
          <cell r="Q76">
            <v>0</v>
          </cell>
        </row>
        <row r="77">
          <cell r="F77" t="str">
            <v>012ORF</v>
          </cell>
          <cell r="I77" t="str">
            <v>647</v>
          </cell>
          <cell r="J77">
            <v>0</v>
          </cell>
          <cell r="Q77">
            <v>0</v>
          </cell>
        </row>
        <row r="78">
          <cell r="F78" t="str">
            <v>012ORF</v>
          </cell>
          <cell r="I78" t="str">
            <v>647</v>
          </cell>
          <cell r="J78">
            <v>0</v>
          </cell>
          <cell r="Q78">
            <v>0</v>
          </cell>
        </row>
        <row r="79">
          <cell r="F79" t="str">
            <v>012ORF</v>
          </cell>
          <cell r="I79" t="str">
            <v>647</v>
          </cell>
          <cell r="J79">
            <v>0</v>
          </cell>
          <cell r="Q79">
            <v>0</v>
          </cell>
        </row>
        <row r="80">
          <cell r="F80" t="str">
            <v>012ORF</v>
          </cell>
          <cell r="I80" t="str">
            <v>647</v>
          </cell>
          <cell r="J80">
            <v>0</v>
          </cell>
          <cell r="Q80">
            <v>0</v>
          </cell>
        </row>
        <row r="81">
          <cell r="F81" t="str">
            <v>012ORF</v>
          </cell>
          <cell r="I81" t="str">
            <v>648</v>
          </cell>
          <cell r="J81">
            <v>0</v>
          </cell>
          <cell r="Q81">
            <v>0</v>
          </cell>
        </row>
        <row r="82">
          <cell r="F82" t="str">
            <v>65ORF</v>
          </cell>
          <cell r="I82" t="str">
            <v>653</v>
          </cell>
          <cell r="J82">
            <v>0</v>
          </cell>
          <cell r="Q82">
            <v>0</v>
          </cell>
        </row>
        <row r="83">
          <cell r="F83" t="str">
            <v>65ORF</v>
          </cell>
          <cell r="I83" t="str">
            <v>653</v>
          </cell>
          <cell r="J83">
            <v>0</v>
          </cell>
          <cell r="Q83">
            <v>0</v>
          </cell>
        </row>
        <row r="84">
          <cell r="F84" t="str">
            <v>65ORF</v>
          </cell>
          <cell r="I84" t="str">
            <v>653</v>
          </cell>
          <cell r="Q84">
            <v>0</v>
          </cell>
        </row>
        <row r="85">
          <cell r="F85" t="str">
            <v>65ORF</v>
          </cell>
          <cell r="I85" t="str">
            <v>653</v>
          </cell>
          <cell r="J85">
            <v>0</v>
          </cell>
          <cell r="Q85">
            <v>0</v>
          </cell>
        </row>
        <row r="86">
          <cell r="F86" t="str">
            <v>65ORF</v>
          </cell>
          <cell r="I86" t="str">
            <v>654</v>
          </cell>
          <cell r="J86">
            <v>0</v>
          </cell>
          <cell r="Q86">
            <v>0</v>
          </cell>
        </row>
        <row r="87">
          <cell r="F87" t="str">
            <v>65ORF</v>
          </cell>
          <cell r="I87" t="str">
            <v>655</v>
          </cell>
          <cell r="J87">
            <v>0</v>
          </cell>
          <cell r="Q87">
            <v>0</v>
          </cell>
        </row>
        <row r="88">
          <cell r="F88" t="str">
            <v>65ORF</v>
          </cell>
          <cell r="I88" t="str">
            <v>655</v>
          </cell>
          <cell r="J88">
            <v>0</v>
          </cell>
          <cell r="Q88">
            <v>0</v>
          </cell>
        </row>
        <row r="89">
          <cell r="F89" t="str">
            <v>65ORF</v>
          </cell>
          <cell r="I89" t="str">
            <v>658</v>
          </cell>
          <cell r="J89">
            <v>0</v>
          </cell>
          <cell r="Q89">
            <v>0</v>
          </cell>
        </row>
        <row r="90">
          <cell r="F90" t="str">
            <v>014ORF</v>
          </cell>
          <cell r="I90" t="str">
            <v>701</v>
          </cell>
          <cell r="J90">
            <v>0</v>
          </cell>
          <cell r="Q90">
            <v>0</v>
          </cell>
          <cell r="R90">
            <v>0</v>
          </cell>
          <cell r="S90">
            <v>0</v>
          </cell>
          <cell r="T90">
            <v>0</v>
          </cell>
          <cell r="U90">
            <v>0</v>
          </cell>
          <cell r="V90">
            <v>0</v>
          </cell>
          <cell r="W90">
            <v>0</v>
          </cell>
          <cell r="X90">
            <v>0</v>
          </cell>
        </row>
        <row r="91">
          <cell r="F91" t="str">
            <v>014ORF</v>
          </cell>
          <cell r="I91" t="str">
            <v>706</v>
          </cell>
          <cell r="J91">
            <v>0</v>
          </cell>
          <cell r="Q91">
            <v>0</v>
          </cell>
          <cell r="R91">
            <v>0</v>
          </cell>
          <cell r="S91">
            <v>0</v>
          </cell>
          <cell r="T91">
            <v>0</v>
          </cell>
          <cell r="U91">
            <v>0</v>
          </cell>
          <cell r="V91">
            <v>0</v>
          </cell>
          <cell r="W91">
            <v>0</v>
          </cell>
          <cell r="X91">
            <v>0</v>
          </cell>
        </row>
        <row r="92">
          <cell r="F92" t="str">
            <v>014ORF</v>
          </cell>
          <cell r="I92" t="str">
            <v>739</v>
          </cell>
        </row>
        <row r="93">
          <cell r="F93" t="str">
            <v>66ORF</v>
          </cell>
          <cell r="I93" t="str">
            <v>66</v>
          </cell>
        </row>
        <row r="94">
          <cell r="F94" t="str">
            <v>66ORF</v>
          </cell>
          <cell r="I94" t="str">
            <v>660</v>
          </cell>
        </row>
        <row r="95">
          <cell r="F95" t="str">
            <v>66ORF</v>
          </cell>
          <cell r="I95" t="str">
            <v>661</v>
          </cell>
          <cell r="J95">
            <v>0</v>
          </cell>
          <cell r="Q95">
            <v>0</v>
          </cell>
        </row>
        <row r="96">
          <cell r="F96" t="str">
            <v>66ORF</v>
          </cell>
          <cell r="I96" t="str">
            <v>661</v>
          </cell>
          <cell r="J96">
            <v>0</v>
          </cell>
          <cell r="Q96">
            <v>0</v>
          </cell>
        </row>
        <row r="97">
          <cell r="F97" t="str">
            <v>66ORF</v>
          </cell>
          <cell r="I97" t="str">
            <v>661</v>
          </cell>
          <cell r="J97">
            <v>0</v>
          </cell>
          <cell r="Q97">
            <v>0</v>
          </cell>
        </row>
        <row r="98">
          <cell r="F98" t="str">
            <v>66ORF</v>
          </cell>
          <cell r="I98" t="str">
            <v>661</v>
          </cell>
          <cell r="J98">
            <v>0</v>
          </cell>
          <cell r="Q98">
            <v>0</v>
          </cell>
        </row>
        <row r="99">
          <cell r="F99" t="str">
            <v>66ORF</v>
          </cell>
          <cell r="I99" t="str">
            <v>668</v>
          </cell>
          <cell r="Q99">
            <v>0</v>
          </cell>
        </row>
        <row r="100">
          <cell r="F100" t="str">
            <v>66ORF</v>
          </cell>
          <cell r="I100" t="str">
            <v>661</v>
          </cell>
        </row>
        <row r="101">
          <cell r="F101" t="str">
            <v>66ORF</v>
          </cell>
          <cell r="I101" t="str">
            <v>661</v>
          </cell>
        </row>
        <row r="102">
          <cell r="F102" t="str">
            <v>67ORF</v>
          </cell>
          <cell r="I102" t="str">
            <v>671</v>
          </cell>
        </row>
        <row r="103">
          <cell r="F103" t="str">
            <v>67ORF</v>
          </cell>
          <cell r="I103" t="str">
            <v>671</v>
          </cell>
        </row>
        <row r="104">
          <cell r="F104" t="str">
            <v>67ORF</v>
          </cell>
          <cell r="I104" t="str">
            <v>672</v>
          </cell>
        </row>
        <row r="105">
          <cell r="F105" t="str">
            <v>67ORF</v>
          </cell>
          <cell r="I105" t="str">
            <v>673</v>
          </cell>
          <cell r="J105">
            <v>0</v>
          </cell>
          <cell r="Q105">
            <v>0</v>
          </cell>
        </row>
        <row r="106">
          <cell r="F106" t="str">
            <v>67ORF</v>
          </cell>
          <cell r="I106" t="str">
            <v>678</v>
          </cell>
          <cell r="J106">
            <v>0</v>
          </cell>
        </row>
        <row r="107">
          <cell r="F107" t="str">
            <v>67OOF</v>
          </cell>
          <cell r="I107" t="str">
            <v>675</v>
          </cell>
          <cell r="J107">
            <v>0</v>
          </cell>
        </row>
        <row r="108">
          <cell r="F108" t="str">
            <v>022OOF</v>
          </cell>
          <cell r="I108" t="str">
            <v>022</v>
          </cell>
          <cell r="Q108">
            <v>0</v>
          </cell>
        </row>
        <row r="109">
          <cell r="F109" t="str">
            <v>042OOF</v>
          </cell>
          <cell r="I109" t="str">
            <v>615</v>
          </cell>
          <cell r="Q109">
            <v>0</v>
          </cell>
        </row>
        <row r="110">
          <cell r="F110" t="str">
            <v>68OOF</v>
          </cell>
          <cell r="I110" t="str">
            <v>681</v>
          </cell>
          <cell r="Q110">
            <v>0</v>
          </cell>
        </row>
        <row r="111">
          <cell r="F111" t="str">
            <v>68OOF</v>
          </cell>
          <cell r="I111" t="str">
            <v>681</v>
          </cell>
          <cell r="J111">
            <v>0</v>
          </cell>
          <cell r="Q111">
            <v>0</v>
          </cell>
          <cell r="S111">
            <v>0</v>
          </cell>
          <cell r="T111">
            <v>0</v>
          </cell>
        </row>
        <row r="112">
          <cell r="F112" t="str">
            <v>68OOF</v>
          </cell>
          <cell r="I112" t="str">
            <v>687</v>
          </cell>
          <cell r="J112">
            <v>0</v>
          </cell>
          <cell r="Q112">
            <v>0</v>
          </cell>
        </row>
        <row r="113">
          <cell r="F113" t="str">
            <v>023OOF</v>
          </cell>
          <cell r="I113" t="str">
            <v>023</v>
          </cell>
          <cell r="J113">
            <v>0</v>
          </cell>
        </row>
        <row r="114">
          <cell r="F114" t="str">
            <v>002DOOF</v>
          </cell>
          <cell r="I114" t="str">
            <v>002</v>
          </cell>
        </row>
        <row r="115">
          <cell r="F115" t="str">
            <v>70ORF</v>
          </cell>
          <cell r="I115" t="str">
            <v>701</v>
          </cell>
          <cell r="J115">
            <v>0</v>
          </cell>
          <cell r="Q115">
            <v>0</v>
          </cell>
          <cell r="S115">
            <v>0</v>
          </cell>
          <cell r="T115">
            <v>0</v>
          </cell>
          <cell r="U115">
            <v>0</v>
          </cell>
          <cell r="V115">
            <v>0</v>
          </cell>
          <cell r="W115">
            <v>0</v>
          </cell>
        </row>
        <row r="116">
          <cell r="F116" t="str">
            <v>70ORF</v>
          </cell>
          <cell r="I116" t="str">
            <v>701</v>
          </cell>
          <cell r="J116">
            <v>0</v>
          </cell>
          <cell r="Q116">
            <v>0</v>
          </cell>
          <cell r="R116">
            <v>0</v>
          </cell>
          <cell r="S116">
            <v>0</v>
          </cell>
          <cell r="U116">
            <v>0</v>
          </cell>
          <cell r="V116">
            <v>0</v>
          </cell>
          <cell r="W116">
            <v>0</v>
          </cell>
        </row>
        <row r="117">
          <cell r="F117" t="str">
            <v>70ORF</v>
          </cell>
          <cell r="I117" t="str">
            <v>701</v>
          </cell>
          <cell r="J117">
            <v>0</v>
          </cell>
          <cell r="Q117">
            <v>0</v>
          </cell>
          <cell r="R117">
            <v>0</v>
          </cell>
          <cell r="S117">
            <v>0</v>
          </cell>
          <cell r="T117">
            <v>0</v>
          </cell>
          <cell r="U117">
            <v>0</v>
          </cell>
          <cell r="V117">
            <v>0</v>
          </cell>
          <cell r="W117">
            <v>0</v>
          </cell>
          <cell r="X117">
            <v>0</v>
          </cell>
        </row>
        <row r="118">
          <cell r="F118" t="str">
            <v>70ORF</v>
          </cell>
          <cell r="I118" t="str">
            <v>701</v>
          </cell>
          <cell r="J118">
            <v>0</v>
          </cell>
          <cell r="Q118">
            <v>0</v>
          </cell>
          <cell r="R118">
            <v>0</v>
          </cell>
          <cell r="S118">
            <v>0</v>
          </cell>
          <cell r="T118">
            <v>0</v>
          </cell>
          <cell r="U118">
            <v>0</v>
          </cell>
          <cell r="V118">
            <v>0</v>
          </cell>
          <cell r="W118">
            <v>0</v>
          </cell>
          <cell r="X118">
            <v>0</v>
          </cell>
        </row>
        <row r="119">
          <cell r="F119" t="str">
            <v>70ORF</v>
          </cell>
          <cell r="I119" t="str">
            <v>701</v>
          </cell>
          <cell r="J119">
            <v>0</v>
          </cell>
          <cell r="Q119">
            <v>0</v>
          </cell>
          <cell r="R119">
            <v>0</v>
          </cell>
          <cell r="S119">
            <v>0</v>
          </cell>
          <cell r="T119">
            <v>0</v>
          </cell>
          <cell r="U119">
            <v>0</v>
          </cell>
          <cell r="V119">
            <v>0</v>
          </cell>
          <cell r="W119">
            <v>0</v>
          </cell>
          <cell r="X119">
            <v>0</v>
          </cell>
        </row>
        <row r="120">
          <cell r="F120" t="str">
            <v>70ORF</v>
          </cell>
          <cell r="I120" t="str">
            <v>701</v>
          </cell>
          <cell r="J120">
            <v>0</v>
          </cell>
          <cell r="Q120">
            <v>0</v>
          </cell>
          <cell r="R120">
            <v>0</v>
          </cell>
          <cell r="S120">
            <v>0</v>
          </cell>
          <cell r="T120">
            <v>0</v>
          </cell>
          <cell r="U120">
            <v>0</v>
          </cell>
          <cell r="V120">
            <v>0</v>
          </cell>
          <cell r="W120">
            <v>0</v>
          </cell>
          <cell r="X120">
            <v>0</v>
          </cell>
        </row>
        <row r="121">
          <cell r="F121" t="str">
            <v>70ORF</v>
          </cell>
          <cell r="I121" t="str">
            <v>701</v>
          </cell>
          <cell r="J121">
            <v>0</v>
          </cell>
          <cell r="Q121">
            <v>0</v>
          </cell>
          <cell r="R121">
            <v>0</v>
          </cell>
          <cell r="S121">
            <v>0</v>
          </cell>
          <cell r="T121">
            <v>0</v>
          </cell>
          <cell r="U121">
            <v>0</v>
          </cell>
          <cell r="V121">
            <v>0</v>
          </cell>
          <cell r="W121">
            <v>0</v>
          </cell>
          <cell r="X121">
            <v>0</v>
          </cell>
        </row>
        <row r="122">
          <cell r="F122" t="str">
            <v>70ORF</v>
          </cell>
          <cell r="I122" t="str">
            <v>701</v>
          </cell>
          <cell r="J122">
            <v>0</v>
          </cell>
          <cell r="Q122">
            <v>0</v>
          </cell>
          <cell r="R122">
            <v>0</v>
          </cell>
          <cell r="S122">
            <v>0</v>
          </cell>
          <cell r="T122">
            <v>0</v>
          </cell>
          <cell r="U122">
            <v>0</v>
          </cell>
          <cell r="V122">
            <v>0</v>
          </cell>
          <cell r="W122">
            <v>0</v>
          </cell>
          <cell r="X122">
            <v>0</v>
          </cell>
        </row>
        <row r="123">
          <cell r="F123" t="str">
            <v>70ORF</v>
          </cell>
          <cell r="I123" t="str">
            <v>701</v>
          </cell>
          <cell r="J123">
            <v>0</v>
          </cell>
          <cell r="Q123">
            <v>0</v>
          </cell>
          <cell r="R123">
            <v>0</v>
          </cell>
          <cell r="S123">
            <v>0</v>
          </cell>
          <cell r="T123">
            <v>0</v>
          </cell>
          <cell r="U123">
            <v>0</v>
          </cell>
          <cell r="V123">
            <v>0</v>
          </cell>
          <cell r="W123">
            <v>0</v>
          </cell>
          <cell r="X123">
            <v>0</v>
          </cell>
        </row>
        <row r="124">
          <cell r="F124" t="str">
            <v>70ORF</v>
          </cell>
          <cell r="I124" t="str">
            <v>701</v>
          </cell>
          <cell r="J124">
            <v>0</v>
          </cell>
          <cell r="Q124">
            <v>0</v>
          </cell>
          <cell r="R124">
            <v>0</v>
          </cell>
          <cell r="S124">
            <v>0</v>
          </cell>
          <cell r="T124">
            <v>0</v>
          </cell>
          <cell r="U124">
            <v>0</v>
          </cell>
          <cell r="V124">
            <v>0</v>
          </cell>
          <cell r="W124">
            <v>0</v>
          </cell>
          <cell r="X124">
            <v>0</v>
          </cell>
        </row>
        <row r="125">
          <cell r="F125" t="str">
            <v>70ORF</v>
          </cell>
          <cell r="I125" t="str">
            <v>701</v>
          </cell>
          <cell r="J125">
            <v>0</v>
          </cell>
          <cell r="Q125">
            <v>0</v>
          </cell>
          <cell r="R125">
            <v>0</v>
          </cell>
          <cell r="S125">
            <v>0</v>
          </cell>
          <cell r="T125">
            <v>0</v>
          </cell>
          <cell r="U125">
            <v>0</v>
          </cell>
          <cell r="V125">
            <v>0</v>
          </cell>
          <cell r="W125">
            <v>0</v>
          </cell>
          <cell r="X125">
            <v>0</v>
          </cell>
        </row>
        <row r="126">
          <cell r="F126" t="str">
            <v>70ORF</v>
          </cell>
          <cell r="I126" t="str">
            <v>703</v>
          </cell>
          <cell r="J126">
            <v>0</v>
          </cell>
          <cell r="Q126">
            <v>0</v>
          </cell>
          <cell r="R126">
            <v>0</v>
          </cell>
          <cell r="S126">
            <v>0</v>
          </cell>
          <cell r="U126">
            <v>0</v>
          </cell>
          <cell r="V126">
            <v>0</v>
          </cell>
          <cell r="W126">
            <v>0</v>
          </cell>
        </row>
        <row r="127">
          <cell r="F127" t="str">
            <v>70ORF</v>
          </cell>
          <cell r="I127" t="str">
            <v>706</v>
          </cell>
          <cell r="J127">
            <v>0</v>
          </cell>
          <cell r="Q127">
            <v>0</v>
          </cell>
          <cell r="R127">
            <v>0</v>
          </cell>
          <cell r="S127">
            <v>0</v>
          </cell>
          <cell r="U127">
            <v>0</v>
          </cell>
          <cell r="V127">
            <v>0</v>
          </cell>
          <cell r="W127">
            <v>0</v>
          </cell>
        </row>
        <row r="128">
          <cell r="F128" t="str">
            <v>70ORF</v>
          </cell>
          <cell r="I128" t="str">
            <v>706</v>
          </cell>
          <cell r="J128">
            <v>0</v>
          </cell>
          <cell r="Q128">
            <v>0</v>
          </cell>
          <cell r="R128">
            <v>0</v>
          </cell>
          <cell r="S128">
            <v>0</v>
          </cell>
          <cell r="T128">
            <v>0</v>
          </cell>
          <cell r="U128">
            <v>0</v>
          </cell>
          <cell r="V128">
            <v>0</v>
          </cell>
          <cell r="W128">
            <v>0</v>
          </cell>
          <cell r="X128">
            <v>0</v>
          </cell>
        </row>
        <row r="129">
          <cell r="F129" t="str">
            <v>70ORF</v>
          </cell>
          <cell r="I129" t="str">
            <v>706</v>
          </cell>
          <cell r="J129">
            <v>0</v>
          </cell>
          <cell r="Q129">
            <v>0</v>
          </cell>
          <cell r="R129">
            <v>0</v>
          </cell>
          <cell r="S129">
            <v>0</v>
          </cell>
          <cell r="U129">
            <v>0</v>
          </cell>
          <cell r="V129">
            <v>0</v>
          </cell>
          <cell r="W129">
            <v>0</v>
          </cell>
        </row>
        <row r="130">
          <cell r="F130" t="str">
            <v>70ORF</v>
          </cell>
          <cell r="I130" t="str">
            <v>706</v>
          </cell>
          <cell r="J130">
            <v>0</v>
          </cell>
          <cell r="Q130">
            <v>0</v>
          </cell>
          <cell r="R130">
            <v>0</v>
          </cell>
          <cell r="S130">
            <v>0</v>
          </cell>
          <cell r="U130">
            <v>0</v>
          </cell>
          <cell r="V130">
            <v>0</v>
          </cell>
          <cell r="W130">
            <v>0</v>
          </cell>
        </row>
        <row r="131">
          <cell r="F131" t="str">
            <v>70ORF</v>
          </cell>
          <cell r="I131" t="str">
            <v>706</v>
          </cell>
          <cell r="J131">
            <v>0</v>
          </cell>
          <cell r="Q131">
            <v>0</v>
          </cell>
          <cell r="R131">
            <v>0</v>
          </cell>
          <cell r="S131">
            <v>0</v>
          </cell>
          <cell r="U131">
            <v>0</v>
          </cell>
          <cell r="V131">
            <v>0</v>
          </cell>
          <cell r="W131">
            <v>0</v>
          </cell>
        </row>
        <row r="132">
          <cell r="F132" t="str">
            <v>70ORF</v>
          </cell>
          <cell r="I132" t="str">
            <v>706</v>
          </cell>
          <cell r="J132">
            <v>0</v>
          </cell>
          <cell r="Q132">
            <v>0</v>
          </cell>
          <cell r="R132">
            <v>0</v>
          </cell>
          <cell r="S132">
            <v>0</v>
          </cell>
          <cell r="U132">
            <v>0</v>
          </cell>
          <cell r="V132">
            <v>0</v>
          </cell>
          <cell r="W132">
            <v>0</v>
          </cell>
        </row>
        <row r="133">
          <cell r="F133" t="str">
            <v>70ORF</v>
          </cell>
          <cell r="I133" t="str">
            <v>707</v>
          </cell>
          <cell r="J133">
            <v>0</v>
          </cell>
          <cell r="Q133">
            <v>0</v>
          </cell>
          <cell r="R133">
            <v>0</v>
          </cell>
          <cell r="S133">
            <v>0</v>
          </cell>
          <cell r="U133">
            <v>0</v>
          </cell>
          <cell r="V133">
            <v>0</v>
          </cell>
          <cell r="W133">
            <v>0</v>
          </cell>
        </row>
        <row r="134">
          <cell r="F134" t="str">
            <v>70ORF</v>
          </cell>
          <cell r="I134" t="str">
            <v>708</v>
          </cell>
          <cell r="J134">
            <v>0</v>
          </cell>
          <cell r="Q134">
            <v>0</v>
          </cell>
          <cell r="R134">
            <v>0</v>
          </cell>
          <cell r="S134">
            <v>0</v>
          </cell>
          <cell r="U134">
            <v>0</v>
          </cell>
          <cell r="V134">
            <v>0</v>
          </cell>
          <cell r="W134">
            <v>0</v>
          </cell>
        </row>
        <row r="135">
          <cell r="F135" t="str">
            <v>70ORF</v>
          </cell>
          <cell r="I135" t="str">
            <v>708</v>
          </cell>
          <cell r="J135">
            <v>0</v>
          </cell>
          <cell r="Q135">
            <v>0</v>
          </cell>
          <cell r="R135">
            <v>0</v>
          </cell>
          <cell r="S135">
            <v>0</v>
          </cell>
          <cell r="U135">
            <v>0</v>
          </cell>
          <cell r="V135">
            <v>0</v>
          </cell>
          <cell r="W135">
            <v>0</v>
          </cell>
        </row>
        <row r="136">
          <cell r="F136" t="str">
            <v>70ORF</v>
          </cell>
          <cell r="I136" t="str">
            <v>708</v>
          </cell>
          <cell r="J136">
            <v>0</v>
          </cell>
          <cell r="Q136">
            <v>0</v>
          </cell>
          <cell r="R136">
            <v>0</v>
          </cell>
          <cell r="S136">
            <v>0</v>
          </cell>
          <cell r="U136">
            <v>0</v>
          </cell>
          <cell r="V136">
            <v>0</v>
          </cell>
          <cell r="W136">
            <v>0</v>
          </cell>
        </row>
        <row r="137">
          <cell r="F137" t="str">
            <v>72ORF</v>
          </cell>
          <cell r="I137" t="str">
            <v>72</v>
          </cell>
        </row>
        <row r="138">
          <cell r="F138" t="str">
            <v>73ORF</v>
          </cell>
          <cell r="I138" t="str">
            <v>731</v>
          </cell>
          <cell r="J138">
            <v>0</v>
          </cell>
        </row>
        <row r="139">
          <cell r="F139" t="str">
            <v>74ORF</v>
          </cell>
          <cell r="I139" t="str">
            <v>740</v>
          </cell>
          <cell r="J139">
            <v>0</v>
          </cell>
          <cell r="Q139">
            <v>0</v>
          </cell>
          <cell r="R139">
            <v>0</v>
          </cell>
          <cell r="S139">
            <v>0</v>
          </cell>
        </row>
        <row r="140">
          <cell r="F140" t="str">
            <v>74ORF</v>
          </cell>
          <cell r="I140" t="str">
            <v>741</v>
          </cell>
          <cell r="J140">
            <v>0</v>
          </cell>
          <cell r="Q140">
            <v>0</v>
          </cell>
          <cell r="R140">
            <v>0</v>
          </cell>
          <cell r="S140">
            <v>0</v>
          </cell>
        </row>
        <row r="141">
          <cell r="F141" t="str">
            <v>74ORF</v>
          </cell>
          <cell r="I141" t="str">
            <v>741</v>
          </cell>
          <cell r="J141">
            <v>0</v>
          </cell>
          <cell r="Q141">
            <v>0</v>
          </cell>
          <cell r="R141">
            <v>0</v>
          </cell>
          <cell r="S141">
            <v>0</v>
          </cell>
        </row>
        <row r="142">
          <cell r="F142" t="str">
            <v>74ORF</v>
          </cell>
          <cell r="I142" t="str">
            <v>747</v>
          </cell>
          <cell r="J142">
            <v>0</v>
          </cell>
          <cell r="Q142">
            <v>0</v>
          </cell>
          <cell r="R142">
            <v>0</v>
          </cell>
          <cell r="S142">
            <v>0</v>
          </cell>
        </row>
        <row r="143">
          <cell r="F143" t="str">
            <v>74ORF</v>
          </cell>
          <cell r="I143" t="str">
            <v>748</v>
          </cell>
          <cell r="J143">
            <v>0</v>
          </cell>
          <cell r="Q143">
            <v>0</v>
          </cell>
          <cell r="R143">
            <v>0</v>
          </cell>
          <cell r="S143">
            <v>0</v>
          </cell>
        </row>
        <row r="144">
          <cell r="F144" t="str">
            <v>74ORF</v>
          </cell>
          <cell r="I144" t="str">
            <v>747</v>
          </cell>
          <cell r="J144">
            <v>0</v>
          </cell>
          <cell r="Q144">
            <v>0</v>
          </cell>
          <cell r="R144">
            <v>0</v>
          </cell>
          <cell r="S144">
            <v>0</v>
          </cell>
        </row>
        <row r="145">
          <cell r="F145" t="str">
            <v>74ORF</v>
          </cell>
          <cell r="I145" t="str">
            <v>747</v>
          </cell>
          <cell r="J145">
            <v>0</v>
          </cell>
          <cell r="Q145">
            <v>0</v>
          </cell>
          <cell r="R145">
            <v>0</v>
          </cell>
          <cell r="S145">
            <v>0</v>
          </cell>
        </row>
        <row r="146">
          <cell r="F146" t="str">
            <v>74ORF</v>
          </cell>
          <cell r="I146" t="str">
            <v>747</v>
          </cell>
          <cell r="J146">
            <v>0</v>
          </cell>
          <cell r="Q146">
            <v>0</v>
          </cell>
          <cell r="R146">
            <v>0</v>
          </cell>
          <cell r="S146">
            <v>0</v>
          </cell>
        </row>
        <row r="147">
          <cell r="F147" t="str">
            <v>74ORF</v>
          </cell>
          <cell r="I147" t="str">
            <v>747</v>
          </cell>
          <cell r="J147">
            <v>0</v>
          </cell>
          <cell r="Q147">
            <v>0</v>
          </cell>
          <cell r="R147">
            <v>0</v>
          </cell>
          <cell r="S147">
            <v>0</v>
          </cell>
        </row>
        <row r="148">
          <cell r="F148" t="str">
            <v>74ORF</v>
          </cell>
          <cell r="I148" t="str">
            <v>747</v>
          </cell>
          <cell r="J148">
            <v>0</v>
          </cell>
          <cell r="Q148">
            <v>0</v>
          </cell>
          <cell r="R148">
            <v>0</v>
          </cell>
          <cell r="S148">
            <v>0</v>
          </cell>
        </row>
        <row r="149">
          <cell r="F149" t="str">
            <v>74ORF</v>
          </cell>
          <cell r="I149" t="str">
            <v>748</v>
          </cell>
          <cell r="J149">
            <v>0</v>
          </cell>
          <cell r="Q149">
            <v>0</v>
          </cell>
          <cell r="R149">
            <v>0</v>
          </cell>
          <cell r="S149">
            <v>0</v>
          </cell>
        </row>
        <row r="150">
          <cell r="F150" t="str">
            <v>74ORF</v>
          </cell>
          <cell r="I150" t="str">
            <v>748</v>
          </cell>
          <cell r="J150">
            <v>0</v>
          </cell>
        </row>
        <row r="151">
          <cell r="F151" t="str">
            <v>74ORF</v>
          </cell>
          <cell r="I151" t="str">
            <v>748</v>
          </cell>
          <cell r="J151">
            <v>0</v>
          </cell>
        </row>
        <row r="152">
          <cell r="F152" t="str">
            <v>74ORF</v>
          </cell>
          <cell r="I152" t="str">
            <v>748</v>
          </cell>
          <cell r="J152">
            <v>0</v>
          </cell>
        </row>
        <row r="153">
          <cell r="F153" t="str">
            <v>75ORF</v>
          </cell>
          <cell r="I153" t="str">
            <v>758</v>
          </cell>
          <cell r="J153">
            <v>0</v>
          </cell>
        </row>
        <row r="154">
          <cell r="F154" t="str">
            <v>75ORF</v>
          </cell>
          <cell r="I154" t="str">
            <v>752</v>
          </cell>
          <cell r="J154">
            <v>0</v>
          </cell>
        </row>
        <row r="155">
          <cell r="F155" t="str">
            <v>013ORF</v>
          </cell>
          <cell r="I155" t="str">
            <v>641</v>
          </cell>
          <cell r="J155">
            <v>0</v>
          </cell>
        </row>
        <row r="156">
          <cell r="F156" t="str">
            <v>013ORF</v>
          </cell>
          <cell r="I156" t="str">
            <v>661</v>
          </cell>
          <cell r="J156">
            <v>0</v>
          </cell>
        </row>
        <row r="157">
          <cell r="F157" t="str">
            <v>76ORF</v>
          </cell>
          <cell r="I157" t="str">
            <v>76</v>
          </cell>
          <cell r="J157">
            <v>0</v>
          </cell>
        </row>
        <row r="158">
          <cell r="F158" t="str">
            <v>77ORF</v>
          </cell>
          <cell r="I158" t="str">
            <v>771</v>
          </cell>
          <cell r="J158">
            <v>0</v>
          </cell>
        </row>
        <row r="159">
          <cell r="F159" t="str">
            <v>77ORF</v>
          </cell>
          <cell r="I159" t="str">
            <v>771</v>
          </cell>
          <cell r="J159">
            <v>0</v>
          </cell>
        </row>
        <row r="160">
          <cell r="F160" t="str">
            <v>77ORF</v>
          </cell>
          <cell r="I160" t="str">
            <v>771</v>
          </cell>
          <cell r="J160">
            <v>0</v>
          </cell>
        </row>
        <row r="161">
          <cell r="F161" t="str">
            <v>77OOF</v>
          </cell>
          <cell r="I161" t="str">
            <v>773</v>
          </cell>
          <cell r="J161">
            <v>0</v>
          </cell>
        </row>
        <row r="162">
          <cell r="F162" t="str">
            <v>77ORF</v>
          </cell>
          <cell r="I162" t="str">
            <v>775</v>
          </cell>
          <cell r="J162">
            <v>0</v>
          </cell>
        </row>
        <row r="163">
          <cell r="F163" t="str">
            <v>77ORF</v>
          </cell>
          <cell r="I163" t="str">
            <v>778</v>
          </cell>
          <cell r="J163">
            <v>0</v>
          </cell>
        </row>
        <row r="164">
          <cell r="F164" t="str">
            <v>77OOF</v>
          </cell>
          <cell r="I164" t="str">
            <v>776</v>
          </cell>
          <cell r="J164">
            <v>0</v>
          </cell>
        </row>
        <row r="165">
          <cell r="F165" t="str">
            <v>042OOF</v>
          </cell>
          <cell r="I165" t="str">
            <v>777</v>
          </cell>
        </row>
        <row r="166">
          <cell r="F166" t="str">
            <v>78OOF</v>
          </cell>
          <cell r="I166" t="str">
            <v>78</v>
          </cell>
          <cell r="J166">
            <v>0</v>
          </cell>
        </row>
        <row r="167">
          <cell r="F167" t="str">
            <v>79ORF</v>
          </cell>
          <cell r="I167" t="str">
            <v>791</v>
          </cell>
          <cell r="J167">
            <v>0</v>
          </cell>
        </row>
        <row r="168">
          <cell r="F168" t="str">
            <v>002EOOF</v>
          </cell>
          <cell r="I168" t="str">
            <v>002</v>
          </cell>
          <cell r="J168">
            <v>0</v>
          </cell>
          <cell r="Q168">
            <v>0</v>
          </cell>
          <cell r="R168">
            <v>0</v>
          </cell>
          <cell r="S168">
            <v>0</v>
          </cell>
        </row>
        <row r="169">
          <cell r="F169" t="str">
            <v>16DORI</v>
          </cell>
          <cell r="I169" t="str">
            <v>164</v>
          </cell>
          <cell r="J169">
            <v>0</v>
          </cell>
          <cell r="U169">
            <v>0</v>
          </cell>
        </row>
        <row r="170">
          <cell r="F170" t="str">
            <v>1068DORI</v>
          </cell>
          <cell r="I170" t="str">
            <v>10</v>
          </cell>
          <cell r="J170">
            <v>0</v>
          </cell>
        </row>
        <row r="171">
          <cell r="F171" t="str">
            <v>13DORI</v>
          </cell>
          <cell r="I171" t="str">
            <v>13</v>
          </cell>
          <cell r="J171">
            <v>0</v>
          </cell>
        </row>
        <row r="172">
          <cell r="F172" t="str">
            <v>13RORI</v>
          </cell>
          <cell r="I172" t="str">
            <v>13</v>
          </cell>
          <cell r="J172">
            <v>0</v>
          </cell>
          <cell r="S172">
            <v>0</v>
          </cell>
          <cell r="U172">
            <v>0</v>
          </cell>
          <cell r="V172">
            <v>0</v>
          </cell>
          <cell r="W172">
            <v>0</v>
          </cell>
        </row>
        <row r="173">
          <cell r="F173" t="str">
            <v>13RORI</v>
          </cell>
          <cell r="I173" t="str">
            <v>131</v>
          </cell>
          <cell r="J173">
            <v>0</v>
          </cell>
          <cell r="S173">
            <v>0</v>
          </cell>
          <cell r="U173">
            <v>0</v>
          </cell>
          <cell r="V173">
            <v>0</v>
          </cell>
          <cell r="W173">
            <v>0</v>
          </cell>
        </row>
        <row r="174">
          <cell r="F174" t="str">
            <v>13RORI</v>
          </cell>
          <cell r="I174" t="str">
            <v>131</v>
          </cell>
          <cell r="J174">
            <v>0</v>
          </cell>
          <cell r="S174">
            <v>0</v>
          </cell>
          <cell r="U174">
            <v>0</v>
          </cell>
          <cell r="V174">
            <v>0</v>
          </cell>
          <cell r="W174">
            <v>0</v>
          </cell>
        </row>
        <row r="175">
          <cell r="F175" t="str">
            <v>13RORI</v>
          </cell>
          <cell r="I175" t="str">
            <v>131</v>
          </cell>
          <cell r="J175">
            <v>0</v>
          </cell>
          <cell r="S175">
            <v>0</v>
          </cell>
          <cell r="U175">
            <v>0</v>
          </cell>
          <cell r="V175">
            <v>0</v>
          </cell>
          <cell r="W175">
            <v>0</v>
          </cell>
        </row>
        <row r="176">
          <cell r="F176" t="str">
            <v>13RORI</v>
          </cell>
          <cell r="I176" t="str">
            <v>131</v>
          </cell>
          <cell r="J176">
            <v>0</v>
          </cell>
          <cell r="S176">
            <v>0</v>
          </cell>
          <cell r="U176">
            <v>0</v>
          </cell>
          <cell r="V176">
            <v>0</v>
          </cell>
          <cell r="W176">
            <v>0</v>
          </cell>
        </row>
        <row r="177">
          <cell r="F177" t="str">
            <v>13RORI</v>
          </cell>
          <cell r="I177" t="str">
            <v>131</v>
          </cell>
          <cell r="J177">
            <v>0</v>
          </cell>
          <cell r="S177">
            <v>0</v>
          </cell>
          <cell r="U177">
            <v>0</v>
          </cell>
          <cell r="V177">
            <v>0</v>
          </cell>
          <cell r="W177">
            <v>0</v>
          </cell>
        </row>
        <row r="178">
          <cell r="F178" t="str">
            <v>13RORI</v>
          </cell>
          <cell r="I178" t="str">
            <v>131</v>
          </cell>
          <cell r="J178">
            <v>0</v>
          </cell>
          <cell r="S178">
            <v>0</v>
          </cell>
          <cell r="U178">
            <v>0</v>
          </cell>
          <cell r="V178">
            <v>0</v>
          </cell>
          <cell r="W178">
            <v>0</v>
          </cell>
        </row>
        <row r="179">
          <cell r="F179" t="str">
            <v>13RORI</v>
          </cell>
          <cell r="I179" t="str">
            <v>131</v>
          </cell>
          <cell r="J179">
            <v>0</v>
          </cell>
          <cell r="S179">
            <v>0</v>
          </cell>
          <cell r="U179">
            <v>0</v>
          </cell>
          <cell r="V179">
            <v>0</v>
          </cell>
          <cell r="W179">
            <v>0</v>
          </cell>
        </row>
        <row r="180">
          <cell r="F180" t="str">
            <v>13RORI</v>
          </cell>
          <cell r="I180" t="str">
            <v>131</v>
          </cell>
          <cell r="J180">
            <v>0</v>
          </cell>
          <cell r="S180">
            <v>0</v>
          </cell>
          <cell r="U180">
            <v>0</v>
          </cell>
          <cell r="V180">
            <v>0</v>
          </cell>
          <cell r="W180">
            <v>0</v>
          </cell>
        </row>
        <row r="181">
          <cell r="F181" t="str">
            <v>13RORI</v>
          </cell>
          <cell r="I181" t="str">
            <v>131</v>
          </cell>
          <cell r="J181">
            <v>0</v>
          </cell>
          <cell r="S181">
            <v>0</v>
          </cell>
          <cell r="U181">
            <v>0</v>
          </cell>
          <cell r="V181">
            <v>0</v>
          </cell>
          <cell r="W181">
            <v>0</v>
          </cell>
        </row>
        <row r="182">
          <cell r="F182" t="str">
            <v>13RORI</v>
          </cell>
          <cell r="I182" t="str">
            <v>132</v>
          </cell>
          <cell r="J182">
            <v>0</v>
          </cell>
          <cell r="S182">
            <v>0</v>
          </cell>
          <cell r="U182">
            <v>0</v>
          </cell>
          <cell r="V182">
            <v>0</v>
          </cell>
          <cell r="W182">
            <v>0</v>
          </cell>
        </row>
        <row r="183">
          <cell r="F183" t="str">
            <v>13RORI</v>
          </cell>
          <cell r="I183" t="str">
            <v>132</v>
          </cell>
          <cell r="J183">
            <v>0</v>
          </cell>
          <cell r="S183">
            <v>0</v>
          </cell>
          <cell r="U183">
            <v>0</v>
          </cell>
          <cell r="V183">
            <v>0</v>
          </cell>
          <cell r="W183">
            <v>0</v>
          </cell>
        </row>
        <row r="184">
          <cell r="F184" t="str">
            <v>13RORI</v>
          </cell>
          <cell r="I184" t="str">
            <v>132</v>
          </cell>
          <cell r="J184">
            <v>0</v>
          </cell>
          <cell r="S184">
            <v>0</v>
          </cell>
          <cell r="U184">
            <v>0</v>
          </cell>
          <cell r="V184">
            <v>0</v>
          </cell>
          <cell r="W184">
            <v>0</v>
          </cell>
        </row>
        <row r="185">
          <cell r="F185" t="str">
            <v>13RORI</v>
          </cell>
          <cell r="I185" t="str">
            <v>132</v>
          </cell>
          <cell r="J185">
            <v>0</v>
          </cell>
          <cell r="S185">
            <v>0</v>
          </cell>
          <cell r="U185">
            <v>0</v>
          </cell>
          <cell r="V185">
            <v>0</v>
          </cell>
          <cell r="W185">
            <v>0</v>
          </cell>
        </row>
        <row r="186">
          <cell r="F186" t="str">
            <v>13RORI</v>
          </cell>
          <cell r="I186" t="str">
            <v>132</v>
          </cell>
          <cell r="J186">
            <v>0</v>
          </cell>
          <cell r="S186">
            <v>0</v>
          </cell>
          <cell r="U186">
            <v>0</v>
          </cell>
          <cell r="V186">
            <v>0</v>
          </cell>
          <cell r="W186">
            <v>0</v>
          </cell>
        </row>
        <row r="187">
          <cell r="F187" t="str">
            <v>26DORI</v>
          </cell>
          <cell r="I187" t="str">
            <v>26</v>
          </cell>
          <cell r="J187">
            <v>0</v>
          </cell>
        </row>
        <row r="188">
          <cell r="F188" t="str">
            <v>27DORI</v>
          </cell>
          <cell r="I188" t="str">
            <v>27</v>
          </cell>
          <cell r="J188">
            <v>0</v>
          </cell>
        </row>
        <row r="189">
          <cell r="F189" t="str">
            <v>020ORI</v>
          </cell>
          <cell r="I189" t="str">
            <v>020</v>
          </cell>
          <cell r="J189">
            <v>0</v>
          </cell>
        </row>
        <row r="190">
          <cell r="F190" t="str">
            <v>16RORI</v>
          </cell>
          <cell r="I190" t="str">
            <v>164</v>
          </cell>
          <cell r="J190">
            <v>0</v>
          </cell>
          <cell r="S190">
            <v>0</v>
          </cell>
          <cell r="U190">
            <v>0</v>
          </cell>
          <cell r="V190">
            <v>0</v>
          </cell>
          <cell r="W190">
            <v>0</v>
          </cell>
        </row>
        <row r="191">
          <cell r="F191" t="str">
            <v>16RORI</v>
          </cell>
          <cell r="I191" t="str">
            <v>164</v>
          </cell>
          <cell r="J191">
            <v>0</v>
          </cell>
          <cell r="S191">
            <v>0</v>
          </cell>
          <cell r="U191">
            <v>0</v>
          </cell>
          <cell r="V191">
            <v>0</v>
          </cell>
          <cell r="W191">
            <v>0</v>
          </cell>
        </row>
        <row r="192">
          <cell r="F192" t="str">
            <v>16RORI</v>
          </cell>
          <cell r="I192" t="str">
            <v>164</v>
          </cell>
          <cell r="J192">
            <v>0</v>
          </cell>
          <cell r="S192">
            <v>0</v>
          </cell>
          <cell r="U192">
            <v>0</v>
          </cell>
          <cell r="V192">
            <v>0</v>
          </cell>
          <cell r="W192">
            <v>0</v>
          </cell>
        </row>
        <row r="193">
          <cell r="F193" t="str">
            <v>16RORI</v>
          </cell>
          <cell r="I193" t="str">
            <v>164</v>
          </cell>
          <cell r="J193">
            <v>0</v>
          </cell>
          <cell r="S193">
            <v>0</v>
          </cell>
          <cell r="U193">
            <v>0</v>
          </cell>
          <cell r="V193">
            <v>0</v>
          </cell>
          <cell r="W193">
            <v>0</v>
          </cell>
        </row>
        <row r="194">
          <cell r="F194" t="str">
            <v>16RORI</v>
          </cell>
          <cell r="I194" t="str">
            <v>168</v>
          </cell>
          <cell r="J194">
            <v>0</v>
          </cell>
          <cell r="S194">
            <v>0</v>
          </cell>
          <cell r="U194">
            <v>0</v>
          </cell>
          <cell r="V194">
            <v>0</v>
          </cell>
          <cell r="W194">
            <v>0</v>
          </cell>
        </row>
        <row r="195">
          <cell r="F195" t="str">
            <v>16RORI</v>
          </cell>
          <cell r="I195" t="str">
            <v>168</v>
          </cell>
          <cell r="J195">
            <v>0</v>
          </cell>
          <cell r="S195">
            <v>0</v>
          </cell>
          <cell r="U195">
            <v>0</v>
          </cell>
          <cell r="V195">
            <v>0</v>
          </cell>
          <cell r="W195">
            <v>0</v>
          </cell>
        </row>
        <row r="196">
          <cell r="F196" t="str">
            <v>16RORI</v>
          </cell>
          <cell r="I196" t="str">
            <v>165</v>
          </cell>
          <cell r="J196">
            <v>0</v>
          </cell>
          <cell r="S196">
            <v>0</v>
          </cell>
          <cell r="U196">
            <v>0</v>
          </cell>
          <cell r="V196">
            <v>0</v>
          </cell>
          <cell r="W196">
            <v>0</v>
          </cell>
        </row>
        <row r="197">
          <cell r="F197" t="str">
            <v>16DORI</v>
          </cell>
          <cell r="I197" t="str">
            <v>165</v>
          </cell>
        </row>
        <row r="198">
          <cell r="F198" t="str">
            <v>16RORI</v>
          </cell>
          <cell r="I198" t="str">
            <v>166</v>
          </cell>
        </row>
        <row r="199">
          <cell r="F199" t="str">
            <v>16DORI</v>
          </cell>
          <cell r="I199" t="str">
            <v>166</v>
          </cell>
        </row>
        <row r="200">
          <cell r="F200" t="str">
            <v>16DORI</v>
          </cell>
          <cell r="I200" t="str">
            <v>168</v>
          </cell>
          <cell r="J200">
            <v>0</v>
          </cell>
        </row>
        <row r="201">
          <cell r="F201" t="str">
            <v>19DOOI</v>
          </cell>
          <cell r="I201" t="str">
            <v>192</v>
          </cell>
          <cell r="J201">
            <v>0</v>
          </cell>
        </row>
        <row r="202">
          <cell r="F202" t="str">
            <v>1068DORI</v>
          </cell>
          <cell r="I202" t="str">
            <v>106</v>
          </cell>
          <cell r="J202">
            <v>0</v>
          </cell>
        </row>
        <row r="203">
          <cell r="F203" t="str">
            <v>1068RORI</v>
          </cell>
          <cell r="I203" t="str">
            <v>106</v>
          </cell>
          <cell r="J203">
            <v>0</v>
          </cell>
          <cell r="S203">
            <v>0</v>
          </cell>
          <cell r="U203">
            <v>0</v>
          </cell>
          <cell r="V203">
            <v>0</v>
          </cell>
          <cell r="W203">
            <v>0</v>
          </cell>
        </row>
        <row r="204">
          <cell r="F204" t="str">
            <v>16RORI</v>
          </cell>
          <cell r="I204" t="str">
            <v>168</v>
          </cell>
          <cell r="J204">
            <v>0</v>
          </cell>
          <cell r="S204">
            <v>0</v>
          </cell>
          <cell r="U204">
            <v>0</v>
          </cell>
          <cell r="V204">
            <v>0</v>
          </cell>
          <cell r="W204">
            <v>0</v>
          </cell>
        </row>
        <row r="205">
          <cell r="F205" t="str">
            <v>21DORI</v>
          </cell>
          <cell r="I205" t="str">
            <v>211</v>
          </cell>
          <cell r="J205">
            <v>0</v>
          </cell>
          <cell r="U205">
            <v>0</v>
          </cell>
          <cell r="V205">
            <v>0</v>
          </cell>
          <cell r="W205">
            <v>0</v>
          </cell>
        </row>
        <row r="206">
          <cell r="F206" t="str">
            <v>21RORI</v>
          </cell>
          <cell r="I206" t="str">
            <v>215</v>
          </cell>
          <cell r="J206">
            <v>0</v>
          </cell>
          <cell r="S206">
            <v>0</v>
          </cell>
          <cell r="U206">
            <v>0</v>
          </cell>
          <cell r="V206">
            <v>0</v>
          </cell>
          <cell r="W206">
            <v>0</v>
          </cell>
        </row>
        <row r="207">
          <cell r="F207" t="str">
            <v>21DORI</v>
          </cell>
          <cell r="I207" t="str">
            <v>215</v>
          </cell>
          <cell r="U207">
            <v>0</v>
          </cell>
          <cell r="V207">
            <v>0</v>
          </cell>
          <cell r="W207">
            <v>0</v>
          </cell>
        </row>
        <row r="208">
          <cell r="F208" t="str">
            <v>21RORI</v>
          </cell>
          <cell r="I208" t="str">
            <v>215</v>
          </cell>
          <cell r="J208">
            <v>0</v>
          </cell>
          <cell r="S208">
            <v>0</v>
          </cell>
          <cell r="U208">
            <v>0</v>
          </cell>
          <cell r="V208">
            <v>0</v>
          </cell>
          <cell r="W208">
            <v>0</v>
          </cell>
        </row>
        <row r="209">
          <cell r="F209" t="str">
            <v>21DORI</v>
          </cell>
          <cell r="I209" t="str">
            <v>215</v>
          </cell>
          <cell r="J209">
            <v>0</v>
          </cell>
          <cell r="U209">
            <v>0</v>
          </cell>
          <cell r="V209">
            <v>0</v>
          </cell>
          <cell r="W209">
            <v>0</v>
          </cell>
        </row>
        <row r="210">
          <cell r="F210" t="str">
            <v>21RORI</v>
          </cell>
          <cell r="I210" t="str">
            <v>218</v>
          </cell>
          <cell r="J210">
            <v>0</v>
          </cell>
          <cell r="S210">
            <v>0</v>
          </cell>
          <cell r="U210">
            <v>0</v>
          </cell>
          <cell r="V210">
            <v>0</v>
          </cell>
          <cell r="W210">
            <v>0</v>
          </cell>
        </row>
        <row r="211">
          <cell r="F211" t="str">
            <v>21RORI</v>
          </cell>
          <cell r="I211" t="str">
            <v>218</v>
          </cell>
          <cell r="J211">
            <v>0</v>
          </cell>
          <cell r="S211">
            <v>0</v>
          </cell>
          <cell r="U211">
            <v>0</v>
          </cell>
          <cell r="V211">
            <v>0</v>
          </cell>
          <cell r="W211">
            <v>0</v>
          </cell>
        </row>
        <row r="212">
          <cell r="F212" t="str">
            <v>28ROOI</v>
          </cell>
          <cell r="I212" t="str">
            <v>280</v>
          </cell>
          <cell r="J212">
            <v>0</v>
          </cell>
          <cell r="S212">
            <v>0</v>
          </cell>
          <cell r="U212">
            <v>0</v>
          </cell>
          <cell r="V212">
            <v>0</v>
          </cell>
          <cell r="W212">
            <v>0</v>
          </cell>
        </row>
        <row r="213">
          <cell r="F213" t="str">
            <v>28ROOI</v>
          </cell>
          <cell r="I213" t="str">
            <v>281</v>
          </cell>
          <cell r="J213">
            <v>0</v>
          </cell>
          <cell r="S213">
            <v>0</v>
          </cell>
          <cell r="U213">
            <v>0</v>
          </cell>
          <cell r="V213">
            <v>0</v>
          </cell>
          <cell r="W213">
            <v>0</v>
          </cell>
        </row>
        <row r="214">
          <cell r="F214" t="str">
            <v>28ROOI</v>
          </cell>
          <cell r="I214" t="str">
            <v>281</v>
          </cell>
          <cell r="J214">
            <v>0</v>
          </cell>
          <cell r="S214">
            <v>0</v>
          </cell>
          <cell r="U214">
            <v>0</v>
          </cell>
          <cell r="V214">
            <v>0</v>
          </cell>
          <cell r="W214">
            <v>0</v>
          </cell>
        </row>
        <row r="215">
          <cell r="F215" t="str">
            <v>28ROOI</v>
          </cell>
          <cell r="I215" t="str">
            <v>281</v>
          </cell>
          <cell r="J215">
            <v>0</v>
          </cell>
          <cell r="S215">
            <v>0</v>
          </cell>
          <cell r="U215">
            <v>0</v>
          </cell>
          <cell r="V215">
            <v>0</v>
          </cell>
          <cell r="W215">
            <v>0</v>
          </cell>
        </row>
        <row r="216">
          <cell r="F216" t="str">
            <v>28ROOI</v>
          </cell>
          <cell r="I216" t="str">
            <v>281</v>
          </cell>
          <cell r="J216">
            <v>0</v>
          </cell>
          <cell r="S216">
            <v>0</v>
          </cell>
          <cell r="U216">
            <v>0</v>
          </cell>
          <cell r="V216">
            <v>0</v>
          </cell>
          <cell r="W216">
            <v>0</v>
          </cell>
        </row>
        <row r="217">
          <cell r="F217" t="str">
            <v>28ROOI</v>
          </cell>
          <cell r="I217" t="str">
            <v>281</v>
          </cell>
          <cell r="J217">
            <v>0</v>
          </cell>
          <cell r="S217">
            <v>0</v>
          </cell>
          <cell r="U217">
            <v>0</v>
          </cell>
          <cell r="V217">
            <v>0</v>
          </cell>
          <cell r="W217">
            <v>0</v>
          </cell>
        </row>
        <row r="218">
          <cell r="F218" t="str">
            <v>28ROOI</v>
          </cell>
          <cell r="I218" t="str">
            <v>280</v>
          </cell>
          <cell r="J218">
            <v>0</v>
          </cell>
          <cell r="S218">
            <v>0</v>
          </cell>
          <cell r="U218">
            <v>0</v>
          </cell>
          <cell r="V218">
            <v>0</v>
          </cell>
          <cell r="W218">
            <v>0</v>
          </cell>
        </row>
        <row r="219">
          <cell r="F219" t="str">
            <v>28ROOI</v>
          </cell>
          <cell r="I219" t="str">
            <v>280</v>
          </cell>
          <cell r="J219">
            <v>0</v>
          </cell>
          <cell r="S219">
            <v>0</v>
          </cell>
          <cell r="U219">
            <v>0</v>
          </cell>
          <cell r="V219">
            <v>0</v>
          </cell>
          <cell r="W219">
            <v>0</v>
          </cell>
        </row>
        <row r="220">
          <cell r="F220" t="str">
            <v>28ROOI</v>
          </cell>
          <cell r="I220" t="str">
            <v>281</v>
          </cell>
          <cell r="J220">
            <v>0</v>
          </cell>
          <cell r="S220">
            <v>0</v>
          </cell>
          <cell r="U220">
            <v>0</v>
          </cell>
          <cell r="V220">
            <v>0</v>
          </cell>
        </row>
        <row r="221">
          <cell r="F221" t="str">
            <v>28ROOI</v>
          </cell>
          <cell r="I221" t="str">
            <v>281</v>
          </cell>
          <cell r="J221">
            <v>0</v>
          </cell>
          <cell r="S221">
            <v>0</v>
          </cell>
          <cell r="U221">
            <v>0</v>
          </cell>
          <cell r="V221">
            <v>0</v>
          </cell>
          <cell r="W221">
            <v>0</v>
          </cell>
        </row>
        <row r="222">
          <cell r="F222" t="str">
            <v>28ROOI</v>
          </cell>
          <cell r="I222" t="str">
            <v>281</v>
          </cell>
          <cell r="J222">
            <v>0</v>
          </cell>
          <cell r="S222">
            <v>0</v>
          </cell>
          <cell r="U222">
            <v>0</v>
          </cell>
          <cell r="V222">
            <v>0</v>
          </cell>
          <cell r="W222">
            <v>0</v>
          </cell>
        </row>
        <row r="223">
          <cell r="F223" t="str">
            <v>28ROOI</v>
          </cell>
          <cell r="I223" t="str">
            <v>281</v>
          </cell>
          <cell r="J223">
            <v>0</v>
          </cell>
          <cell r="S223">
            <v>0</v>
          </cell>
          <cell r="U223">
            <v>0</v>
          </cell>
          <cell r="V223">
            <v>0</v>
          </cell>
          <cell r="W223">
            <v>0</v>
          </cell>
        </row>
        <row r="224">
          <cell r="F224" t="str">
            <v>28ROOI</v>
          </cell>
          <cell r="I224" t="str">
            <v>281</v>
          </cell>
          <cell r="J224">
            <v>0</v>
          </cell>
          <cell r="S224">
            <v>0</v>
          </cell>
          <cell r="U224">
            <v>0</v>
          </cell>
          <cell r="V224">
            <v>0</v>
          </cell>
          <cell r="W224">
            <v>0</v>
          </cell>
        </row>
        <row r="225">
          <cell r="F225" t="str">
            <v>28ROOI</v>
          </cell>
          <cell r="I225" t="str">
            <v>281</v>
          </cell>
          <cell r="J225">
            <v>0</v>
          </cell>
          <cell r="S225">
            <v>0</v>
          </cell>
          <cell r="U225">
            <v>0</v>
          </cell>
          <cell r="V225">
            <v>0</v>
          </cell>
          <cell r="W225">
            <v>0</v>
          </cell>
        </row>
        <row r="226">
          <cell r="F226" t="str">
            <v>28ROOI</v>
          </cell>
          <cell r="I226" t="str">
            <v>281</v>
          </cell>
          <cell r="J226">
            <v>0</v>
          </cell>
          <cell r="S226">
            <v>0</v>
          </cell>
          <cell r="U226">
            <v>0</v>
          </cell>
          <cell r="V226">
            <v>0</v>
          </cell>
        </row>
        <row r="227">
          <cell r="F227" t="str">
            <v>28ROOI</v>
          </cell>
          <cell r="I227" t="str">
            <v>281</v>
          </cell>
          <cell r="J227">
            <v>0</v>
          </cell>
          <cell r="S227">
            <v>0</v>
          </cell>
          <cell r="U227">
            <v>0</v>
          </cell>
          <cell r="V227">
            <v>0</v>
          </cell>
        </row>
        <row r="228">
          <cell r="F228" t="str">
            <v>28ROOI</v>
          </cell>
          <cell r="I228" t="str">
            <v>281</v>
          </cell>
          <cell r="J228">
            <v>0</v>
          </cell>
          <cell r="S228">
            <v>0</v>
          </cell>
          <cell r="U228">
            <v>0</v>
          </cell>
          <cell r="V228">
            <v>0</v>
          </cell>
          <cell r="W228">
            <v>0</v>
          </cell>
        </row>
        <row r="229">
          <cell r="F229" t="str">
            <v>28ROOI</v>
          </cell>
          <cell r="I229" t="str">
            <v>281</v>
          </cell>
          <cell r="J229">
            <v>0</v>
          </cell>
          <cell r="S229">
            <v>0</v>
          </cell>
          <cell r="U229">
            <v>0</v>
          </cell>
          <cell r="V229">
            <v>0</v>
          </cell>
          <cell r="W229">
            <v>0</v>
          </cell>
        </row>
        <row r="230">
          <cell r="F230" t="str">
            <v>28ROOI</v>
          </cell>
          <cell r="I230" t="str">
            <v>281</v>
          </cell>
          <cell r="J230">
            <v>0</v>
          </cell>
          <cell r="S230">
            <v>0</v>
          </cell>
          <cell r="U230">
            <v>0</v>
          </cell>
          <cell r="V230">
            <v>0</v>
          </cell>
          <cell r="W230">
            <v>0</v>
          </cell>
        </row>
        <row r="231">
          <cell r="F231" t="str">
            <v>28ROOI</v>
          </cell>
          <cell r="I231" t="str">
            <v>281</v>
          </cell>
          <cell r="J231">
            <v>0</v>
          </cell>
          <cell r="S231">
            <v>0</v>
          </cell>
          <cell r="U231">
            <v>0</v>
          </cell>
          <cell r="V231">
            <v>0</v>
          </cell>
          <cell r="W231">
            <v>0</v>
          </cell>
        </row>
        <row r="232">
          <cell r="F232" t="str">
            <v>28ROOI</v>
          </cell>
          <cell r="I232" t="str">
            <v>281</v>
          </cell>
          <cell r="J232">
            <v>0</v>
          </cell>
          <cell r="S232">
            <v>0</v>
          </cell>
          <cell r="U232">
            <v>0</v>
          </cell>
          <cell r="V232">
            <v>0</v>
          </cell>
          <cell r="W232">
            <v>0</v>
          </cell>
        </row>
        <row r="233">
          <cell r="F233" t="str">
            <v>021OOI</v>
          </cell>
          <cell r="I233" t="str">
            <v>021</v>
          </cell>
          <cell r="J233">
            <v>0</v>
          </cell>
          <cell r="S233">
            <v>0</v>
          </cell>
          <cell r="U233">
            <v>0</v>
          </cell>
          <cell r="V233">
            <v>0</v>
          </cell>
          <cell r="W233">
            <v>0</v>
          </cell>
        </row>
        <row r="234">
          <cell r="F234" t="str">
            <v>001EOOI</v>
          </cell>
          <cell r="I234" t="str">
            <v>001</v>
          </cell>
          <cell r="J234">
            <v>0</v>
          </cell>
          <cell r="S234">
            <v>0</v>
          </cell>
          <cell r="U234">
            <v>0</v>
          </cell>
          <cell r="V234">
            <v>0</v>
          </cell>
          <cell r="W234">
            <v>0</v>
          </cell>
        </row>
        <row r="235">
          <cell r="F235" t="str">
            <v>20DORI</v>
          </cell>
          <cell r="I235" t="str">
            <v>20</v>
          </cell>
          <cell r="J235">
            <v>0</v>
          </cell>
          <cell r="U235">
            <v>0</v>
          </cell>
          <cell r="V235">
            <v>0</v>
          </cell>
        </row>
        <row r="236">
          <cell r="F236" t="str">
            <v>20DORI</v>
          </cell>
          <cell r="I236" t="str">
            <v>203</v>
          </cell>
          <cell r="J236">
            <v>0</v>
          </cell>
          <cell r="S236">
            <v>0</v>
          </cell>
          <cell r="U236">
            <v>0</v>
          </cell>
          <cell r="V236">
            <v>0</v>
          </cell>
          <cell r="W236">
            <v>0</v>
          </cell>
          <cell r="X236">
            <v>0</v>
          </cell>
        </row>
        <row r="237">
          <cell r="F237" t="str">
            <v>20DORI</v>
          </cell>
          <cell r="I237" t="str">
            <v>205</v>
          </cell>
          <cell r="J237">
            <v>0</v>
          </cell>
          <cell r="S237">
            <v>0</v>
          </cell>
          <cell r="U237">
            <v>0</v>
          </cell>
          <cell r="V237">
            <v>0</v>
          </cell>
          <cell r="W237">
            <v>0</v>
          </cell>
          <cell r="X237">
            <v>0</v>
          </cell>
        </row>
        <row r="238">
          <cell r="F238" t="str">
            <v>21DORI</v>
          </cell>
          <cell r="I238" t="str">
            <v>21</v>
          </cell>
          <cell r="J238">
            <v>0</v>
          </cell>
          <cell r="U238">
            <v>0</v>
          </cell>
          <cell r="V238">
            <v>0</v>
          </cell>
        </row>
        <row r="239">
          <cell r="F239" t="str">
            <v>21DORI</v>
          </cell>
          <cell r="I239" t="str">
            <v>218</v>
          </cell>
          <cell r="J239">
            <v>0</v>
          </cell>
          <cell r="U239">
            <v>0</v>
          </cell>
          <cell r="V239">
            <v>0</v>
          </cell>
          <cell r="W239">
            <v>0</v>
          </cell>
        </row>
        <row r="240">
          <cell r="F240" t="str">
            <v>21DORI</v>
          </cell>
          <cell r="I240" t="str">
            <v>218</v>
          </cell>
          <cell r="J240">
            <v>0</v>
          </cell>
          <cell r="U240">
            <v>0</v>
          </cell>
          <cell r="V240">
            <v>0</v>
          </cell>
          <cell r="W240">
            <v>0</v>
          </cell>
        </row>
        <row r="241">
          <cell r="F241" t="str">
            <v>21DORI</v>
          </cell>
          <cell r="I241" t="str">
            <v>218</v>
          </cell>
          <cell r="J241">
            <v>0</v>
          </cell>
          <cell r="U241">
            <v>0</v>
          </cell>
          <cell r="V241">
            <v>0</v>
          </cell>
          <cell r="W241">
            <v>0</v>
          </cell>
        </row>
        <row r="242">
          <cell r="F242" t="str">
            <v>21DORI</v>
          </cell>
          <cell r="I242" t="str">
            <v>218</v>
          </cell>
          <cell r="J242">
            <v>0</v>
          </cell>
          <cell r="U242">
            <v>0</v>
          </cell>
          <cell r="V242">
            <v>0</v>
          </cell>
          <cell r="W242">
            <v>0</v>
          </cell>
        </row>
        <row r="243">
          <cell r="F243" t="str">
            <v>22DORI</v>
          </cell>
          <cell r="I243" t="str">
            <v>22</v>
          </cell>
          <cell r="J243">
            <v>0</v>
          </cell>
        </row>
        <row r="244">
          <cell r="F244" t="str">
            <v>23DORI</v>
          </cell>
          <cell r="I244" t="str">
            <v>23</v>
          </cell>
          <cell r="J244">
            <v>0</v>
          </cell>
        </row>
        <row r="245">
          <cell r="F245" t="str">
            <v>23DORI</v>
          </cell>
          <cell r="I245" t="str">
            <v>231</v>
          </cell>
          <cell r="J245">
            <v>0</v>
          </cell>
        </row>
        <row r="246">
          <cell r="F246" t="str">
            <v>23DORI</v>
          </cell>
          <cell r="I246" t="str">
            <v>231</v>
          </cell>
          <cell r="J246">
            <v>0</v>
          </cell>
          <cell r="U246">
            <v>0</v>
          </cell>
          <cell r="V246">
            <v>0</v>
          </cell>
          <cell r="W246">
            <v>0</v>
          </cell>
        </row>
        <row r="247">
          <cell r="F247" t="str">
            <v>23DORI</v>
          </cell>
          <cell r="I247" t="str">
            <v>231</v>
          </cell>
          <cell r="J247">
            <v>0</v>
          </cell>
          <cell r="S247">
            <v>0</v>
          </cell>
          <cell r="U247">
            <v>0</v>
          </cell>
          <cell r="V247">
            <v>0</v>
          </cell>
          <cell r="W247">
            <v>0</v>
          </cell>
        </row>
        <row r="248">
          <cell r="F248" t="str">
            <v>23DORI</v>
          </cell>
          <cell r="I248" t="str">
            <v>232</v>
          </cell>
          <cell r="J248">
            <v>0</v>
          </cell>
          <cell r="U248">
            <v>0</v>
          </cell>
        </row>
        <row r="249">
          <cell r="F249" t="str">
            <v>24DORI</v>
          </cell>
          <cell r="I249" t="str">
            <v>24</v>
          </cell>
          <cell r="J249">
            <v>0</v>
          </cell>
        </row>
        <row r="250">
          <cell r="F250" t="str">
            <v>26DORI</v>
          </cell>
          <cell r="I250" t="str">
            <v>26</v>
          </cell>
          <cell r="J250">
            <v>0</v>
          </cell>
        </row>
        <row r="251">
          <cell r="F251" t="str">
            <v>27DORI</v>
          </cell>
          <cell r="I251" t="str">
            <v>27</v>
          </cell>
          <cell r="J251">
            <v>0</v>
          </cell>
        </row>
        <row r="252">
          <cell r="F252" t="str">
            <v>21RORI</v>
          </cell>
          <cell r="I252" t="str">
            <v>21</v>
          </cell>
          <cell r="J252">
            <v>0</v>
          </cell>
          <cell r="S252">
            <v>0</v>
          </cell>
          <cell r="U252">
            <v>0</v>
          </cell>
          <cell r="V252">
            <v>0</v>
          </cell>
          <cell r="W252">
            <v>0</v>
          </cell>
        </row>
        <row r="253">
          <cell r="F253" t="str">
            <v>16RORI</v>
          </cell>
          <cell r="I253" t="str">
            <v>16</v>
          </cell>
          <cell r="J253">
            <v>0</v>
          </cell>
          <cell r="S253">
            <v>0</v>
          </cell>
          <cell r="U253">
            <v>0</v>
          </cell>
          <cell r="V253">
            <v>0</v>
          </cell>
          <cell r="W253">
            <v>0</v>
          </cell>
        </row>
        <row r="254">
          <cell r="F254" t="str">
            <v>045RORI</v>
          </cell>
          <cell r="I254" t="str">
            <v>458</v>
          </cell>
          <cell r="J254">
            <v>0</v>
          </cell>
          <cell r="S254">
            <v>0</v>
          </cell>
          <cell r="U254">
            <v>0</v>
          </cell>
          <cell r="V254">
            <v>0</v>
          </cell>
          <cell r="W254">
            <v>0</v>
          </cell>
        </row>
        <row r="255">
          <cell r="F255" t="str">
            <v>045DORI</v>
          </cell>
          <cell r="I255" t="str">
            <v>045</v>
          </cell>
          <cell r="J255">
            <v>0</v>
          </cell>
          <cell r="U255">
            <v>0</v>
          </cell>
          <cell r="V255">
            <v>0</v>
          </cell>
          <cell r="W255">
            <v>0</v>
          </cell>
        </row>
        <row r="256">
          <cell r="F256" t="str">
            <v>20RORI</v>
          </cell>
          <cell r="I256" t="str">
            <v>203</v>
          </cell>
          <cell r="J256">
            <v>0</v>
          </cell>
          <cell r="S256">
            <v>0</v>
          </cell>
          <cell r="U256">
            <v>0</v>
          </cell>
          <cell r="V256">
            <v>0</v>
          </cell>
          <cell r="W256">
            <v>0</v>
          </cell>
        </row>
        <row r="257">
          <cell r="F257" t="str">
            <v>21RORI</v>
          </cell>
          <cell r="I257" t="str">
            <v>21</v>
          </cell>
          <cell r="J257">
            <v>0</v>
          </cell>
          <cell r="S257">
            <v>0</v>
          </cell>
          <cell r="U257">
            <v>0</v>
          </cell>
          <cell r="V257">
            <v>0</v>
          </cell>
          <cell r="W257">
            <v>0</v>
          </cell>
        </row>
        <row r="258">
          <cell r="F258" t="str">
            <v>045DORI</v>
          </cell>
          <cell r="I258" t="str">
            <v>458</v>
          </cell>
          <cell r="J258">
            <v>0</v>
          </cell>
          <cell r="U258">
            <v>0</v>
          </cell>
        </row>
        <row r="259">
          <cell r="F259" t="str">
            <v>045DORI</v>
          </cell>
          <cell r="I259" t="str">
            <v>458</v>
          </cell>
          <cell r="J259">
            <v>0</v>
          </cell>
          <cell r="U259">
            <v>0</v>
          </cell>
        </row>
        <row r="260">
          <cell r="F260" t="str">
            <v>045DORI</v>
          </cell>
          <cell r="I260" t="str">
            <v>458</v>
          </cell>
          <cell r="J260">
            <v>0</v>
          </cell>
          <cell r="U260">
            <v>0</v>
          </cell>
        </row>
        <row r="261">
          <cell r="F261" t="str">
            <v>13DOOI</v>
          </cell>
          <cell r="I261" t="str">
            <v>139</v>
          </cell>
        </row>
        <row r="262">
          <cell r="F262" t="str">
            <v>13DOOI</v>
          </cell>
          <cell r="I262" t="str">
            <v>139</v>
          </cell>
          <cell r="S262">
            <v>0</v>
          </cell>
        </row>
        <row r="263">
          <cell r="F263" t="str">
            <v>13DOOI</v>
          </cell>
          <cell r="I263" t="str">
            <v>139</v>
          </cell>
          <cell r="S263">
            <v>0</v>
          </cell>
        </row>
        <row r="264">
          <cell r="F264" t="str">
            <v>13DOOI</v>
          </cell>
          <cell r="I264" t="str">
            <v>139</v>
          </cell>
          <cell r="S264">
            <v>0</v>
          </cell>
        </row>
        <row r="265">
          <cell r="F265" t="str">
            <v>13DOOI</v>
          </cell>
          <cell r="I265" t="str">
            <v>139</v>
          </cell>
          <cell r="S265">
            <v>0</v>
          </cell>
        </row>
        <row r="266">
          <cell r="F266" t="str">
            <v>13DOOI</v>
          </cell>
          <cell r="I266" t="str">
            <v>139</v>
          </cell>
        </row>
        <row r="267">
          <cell r="F267" t="str">
            <v>040OOI</v>
          </cell>
          <cell r="I267" t="str">
            <v>139</v>
          </cell>
        </row>
        <row r="268">
          <cell r="F268" t="str">
            <v>13DOOI</v>
          </cell>
          <cell r="I268" t="str">
            <v>139</v>
          </cell>
          <cell r="J268">
            <v>0</v>
          </cell>
        </row>
        <row r="269">
          <cell r="F269" t="str">
            <v>040OOI</v>
          </cell>
          <cell r="I269" t="str">
            <v>139</v>
          </cell>
          <cell r="J269">
            <v>0</v>
          </cell>
          <cell r="S269">
            <v>0</v>
          </cell>
        </row>
        <row r="270">
          <cell r="F270" t="str">
            <v>13DOOI</v>
          </cell>
          <cell r="I270" t="str">
            <v>139</v>
          </cell>
          <cell r="J270">
            <v>0</v>
          </cell>
          <cell r="S270">
            <v>0</v>
          </cell>
        </row>
        <row r="271">
          <cell r="F271" t="str">
            <v>041DOOI</v>
          </cell>
          <cell r="I271" t="str">
            <v>041</v>
          </cell>
          <cell r="J271">
            <v>0</v>
          </cell>
        </row>
        <row r="272">
          <cell r="F272" t="str">
            <v>77OOF</v>
          </cell>
          <cell r="I272" t="str">
            <v>777</v>
          </cell>
          <cell r="J272">
            <v>0</v>
          </cell>
        </row>
        <row r="273">
          <cell r="F273" t="str">
            <v>13DORI</v>
          </cell>
          <cell r="I273" t="str">
            <v>131</v>
          </cell>
          <cell r="J273">
            <v>0</v>
          </cell>
        </row>
        <row r="274">
          <cell r="F274" t="str">
            <v>13DORI</v>
          </cell>
          <cell r="I274" t="str">
            <v>131</v>
          </cell>
          <cell r="J274">
            <v>0</v>
          </cell>
        </row>
        <row r="275">
          <cell r="F275" t="str">
            <v>13DORI</v>
          </cell>
          <cell r="I275" t="str">
            <v>131</v>
          </cell>
          <cell r="J275">
            <v>0</v>
          </cell>
        </row>
        <row r="276">
          <cell r="F276" t="str">
            <v>13DORI</v>
          </cell>
          <cell r="I276" t="str">
            <v>132</v>
          </cell>
          <cell r="J276">
            <v>0</v>
          </cell>
        </row>
        <row r="277">
          <cell r="F277" t="str">
            <v>001DOOI</v>
          </cell>
          <cell r="I277" t="str">
            <v>001</v>
          </cell>
          <cell r="J277">
            <v>0</v>
          </cell>
        </row>
        <row r="278">
          <cell r="F278" t="str">
            <v>1068ROOI</v>
          </cell>
          <cell r="I278" t="str">
            <v>106</v>
          </cell>
          <cell r="J278">
            <v>0</v>
          </cell>
          <cell r="S278">
            <v>0</v>
          </cell>
          <cell r="U278">
            <v>0</v>
          </cell>
          <cell r="V278">
            <v>0</v>
          </cell>
          <cell r="W278">
            <v>0</v>
          </cell>
        </row>
        <row r="279">
          <cell r="F279" t="str">
            <v>024ORI</v>
          </cell>
          <cell r="I279" t="str">
            <v>024</v>
          </cell>
          <cell r="J279">
            <v>0</v>
          </cell>
          <cell r="S279">
            <v>0</v>
          </cell>
          <cell r="U279">
            <v>0</v>
          </cell>
          <cell r="V279">
            <v>0</v>
          </cell>
          <cell r="W279">
            <v>0</v>
          </cell>
        </row>
        <row r="280">
          <cell r="F280" t="str">
            <v>045RORI</v>
          </cell>
          <cell r="I280" t="str">
            <v>458</v>
          </cell>
          <cell r="J280">
            <v>0</v>
          </cell>
          <cell r="S280">
            <v>0</v>
          </cell>
          <cell r="U280">
            <v>0</v>
          </cell>
          <cell r="V280">
            <v>0</v>
          </cell>
          <cell r="W280">
            <v>0</v>
          </cell>
        </row>
        <row r="281">
          <cell r="F281" t="str">
            <v>19ROOI</v>
          </cell>
          <cell r="I281" t="str">
            <v>192</v>
          </cell>
          <cell r="J281">
            <v>0</v>
          </cell>
          <cell r="S281">
            <v>0</v>
          </cell>
          <cell r="U281">
            <v>0</v>
          </cell>
          <cell r="V281">
            <v>0</v>
          </cell>
          <cell r="W281">
            <v>0</v>
          </cell>
        </row>
        <row r="282">
          <cell r="F282" t="str">
            <v>21ROOI</v>
          </cell>
          <cell r="I282" t="str">
            <v>218</v>
          </cell>
          <cell r="J282">
            <v>0</v>
          </cell>
          <cell r="S282">
            <v>0</v>
          </cell>
          <cell r="U282">
            <v>0</v>
          </cell>
          <cell r="V282">
            <v>0</v>
          </cell>
          <cell r="W282">
            <v>0</v>
          </cell>
        </row>
        <row r="283">
          <cell r="F283" t="str">
            <v>045DORI</v>
          </cell>
          <cell r="I283" t="str">
            <v>458</v>
          </cell>
          <cell r="J283">
            <v>0</v>
          </cell>
          <cell r="W283">
            <v>0</v>
          </cell>
        </row>
        <row r="284">
          <cell r="F284" t="str">
            <v>66OOF</v>
          </cell>
          <cell r="I284" t="str">
            <v>661</v>
          </cell>
        </row>
        <row r="285">
          <cell r="F285" t="str">
            <v>66OOF</v>
          </cell>
          <cell r="I285" t="str">
            <v>661</v>
          </cell>
        </row>
        <row r="286">
          <cell r="F286" t="str">
            <v>040OOI</v>
          </cell>
          <cell r="I286" t="str">
            <v>139</v>
          </cell>
          <cell r="J286">
            <v>0</v>
          </cell>
        </row>
        <row r="287">
          <cell r="F287" t="str">
            <v>040OOI</v>
          </cell>
          <cell r="I287" t="str">
            <v>139</v>
          </cell>
        </row>
        <row r="288">
          <cell r="F288" t="str">
            <v>040OOI</v>
          </cell>
          <cell r="I288" t="str">
            <v>139</v>
          </cell>
        </row>
        <row r="289">
          <cell r="F289" t="str">
            <v>040OOI</v>
          </cell>
          <cell r="I289" t="str">
            <v>139</v>
          </cell>
          <cell r="J289">
            <v>0</v>
          </cell>
        </row>
        <row r="290">
          <cell r="F290" t="str">
            <v>13DOOI</v>
          </cell>
          <cell r="I290" t="str">
            <v>139</v>
          </cell>
        </row>
        <row r="291">
          <cell r="F291" t="str">
            <v>13DOOI</v>
          </cell>
          <cell r="I291" t="str">
            <v>139</v>
          </cell>
        </row>
        <row r="292">
          <cell r="F292" t="str">
            <v>040OOI</v>
          </cell>
          <cell r="I292" t="str">
            <v>139</v>
          </cell>
          <cell r="J292">
            <v>0</v>
          </cell>
        </row>
        <row r="293">
          <cell r="F293" t="str">
            <v>041ROOI</v>
          </cell>
          <cell r="I293" t="str">
            <v>131</v>
          </cell>
          <cell r="J293">
            <v>0</v>
          </cell>
          <cell r="S293">
            <v>0</v>
          </cell>
          <cell r="U293">
            <v>0</v>
          </cell>
          <cell r="V293">
            <v>0</v>
          </cell>
          <cell r="W293">
            <v>0</v>
          </cell>
        </row>
        <row r="294">
          <cell r="F294" t="str">
            <v>21DORI</v>
          </cell>
          <cell r="I294" t="str">
            <v>215</v>
          </cell>
          <cell r="U294">
            <v>0</v>
          </cell>
          <cell r="V294">
            <v>0</v>
          </cell>
          <cell r="W294">
            <v>0</v>
          </cell>
        </row>
        <row r="295">
          <cell r="F295" t="str">
            <v>21DORI</v>
          </cell>
          <cell r="I295" t="str">
            <v>218</v>
          </cell>
          <cell r="U295">
            <v>0</v>
          </cell>
          <cell r="V295">
            <v>0</v>
          </cell>
          <cell r="W295">
            <v>0</v>
          </cell>
        </row>
        <row r="296">
          <cell r="F296" t="str">
            <v>012ORF</v>
          </cell>
          <cell r="I296" t="str">
            <v>648</v>
          </cell>
        </row>
        <row r="297">
          <cell r="F297" t="str">
            <v>68OOF</v>
          </cell>
          <cell r="I297" t="str">
            <v>681</v>
          </cell>
        </row>
        <row r="298">
          <cell r="F298" t="str">
            <v>65ORF</v>
          </cell>
          <cell r="I298" t="str">
            <v>655</v>
          </cell>
        </row>
        <row r="299">
          <cell r="F299" t="str">
            <v>65ORF</v>
          </cell>
          <cell r="I299" t="str">
            <v>657</v>
          </cell>
        </row>
        <row r="300">
          <cell r="F300" t="str">
            <v>65ORF</v>
          </cell>
          <cell r="I300" t="str">
            <v>657</v>
          </cell>
          <cell r="J300">
            <v>0</v>
          </cell>
        </row>
        <row r="301">
          <cell r="F301" t="str">
            <v>68OOF</v>
          </cell>
          <cell r="I301" t="str">
            <v>687</v>
          </cell>
        </row>
        <row r="302">
          <cell r="F302" t="str">
            <v>16DORI</v>
          </cell>
          <cell r="I302" t="str">
            <v>168</v>
          </cell>
        </row>
        <row r="303">
          <cell r="F303" t="str">
            <v>16DORI</v>
          </cell>
          <cell r="I303" t="str">
            <v>168</v>
          </cell>
        </row>
        <row r="304">
          <cell r="F304" t="str">
            <v>13RORI</v>
          </cell>
          <cell r="I304" t="str">
            <v>134</v>
          </cell>
          <cell r="J304">
            <v>0</v>
          </cell>
          <cell r="S304">
            <v>0</v>
          </cell>
          <cell r="U304">
            <v>0</v>
          </cell>
          <cell r="V304">
            <v>0</v>
          </cell>
          <cell r="W304">
            <v>0</v>
          </cell>
        </row>
        <row r="305">
          <cell r="F305" t="str">
            <v>28ROOI</v>
          </cell>
          <cell r="I305" t="str">
            <v>280</v>
          </cell>
          <cell r="J305">
            <v>0</v>
          </cell>
          <cell r="S305">
            <v>0</v>
          </cell>
          <cell r="U305">
            <v>0</v>
          </cell>
          <cell r="V305">
            <v>0</v>
          </cell>
          <cell r="W305">
            <v>0</v>
          </cell>
        </row>
        <row r="306">
          <cell r="F306" t="str">
            <v>67OOF</v>
          </cell>
          <cell r="I306" t="str">
            <v>674</v>
          </cell>
        </row>
        <row r="307">
          <cell r="F307" t="str">
            <v>013ORF</v>
          </cell>
          <cell r="I307" t="str">
            <v>645</v>
          </cell>
        </row>
        <row r="308">
          <cell r="F308" t="str">
            <v>74ORF</v>
          </cell>
          <cell r="I308" t="str">
            <v>741</v>
          </cell>
        </row>
        <row r="309">
          <cell r="F309" t="str">
            <v>74ORF</v>
          </cell>
          <cell r="I309" t="str">
            <v>748</v>
          </cell>
        </row>
        <row r="310">
          <cell r="F310" t="str">
            <v>77OOF</v>
          </cell>
          <cell r="I310" t="str">
            <v>771</v>
          </cell>
        </row>
        <row r="311">
          <cell r="F311" t="str">
            <v>1022DORI</v>
          </cell>
          <cell r="I311" t="str">
            <v>102</v>
          </cell>
        </row>
        <row r="312">
          <cell r="F312" t="str">
            <v>13DORI</v>
          </cell>
          <cell r="I312" t="str">
            <v>132</v>
          </cell>
        </row>
        <row r="313">
          <cell r="F313" t="str">
            <v>13DORI</v>
          </cell>
          <cell r="I313" t="str">
            <v>134</v>
          </cell>
        </row>
        <row r="314">
          <cell r="F314" t="str">
            <v>21RORI</v>
          </cell>
          <cell r="I314" t="str">
            <v>215</v>
          </cell>
          <cell r="J314">
            <v>0</v>
          </cell>
          <cell r="S314">
            <v>0</v>
          </cell>
          <cell r="U314">
            <v>0</v>
          </cell>
          <cell r="V314">
            <v>0</v>
          </cell>
          <cell r="W314">
            <v>0</v>
          </cell>
        </row>
        <row r="315">
          <cell r="F315" t="str">
            <v>1022RORI</v>
          </cell>
          <cell r="I315" t="str">
            <v>102</v>
          </cell>
          <cell r="J315">
            <v>0</v>
          </cell>
          <cell r="S315">
            <v>0</v>
          </cell>
          <cell r="U315">
            <v>0</v>
          </cell>
          <cell r="V315">
            <v>0</v>
          </cell>
          <cell r="W315">
            <v>0</v>
          </cell>
        </row>
        <row r="316">
          <cell r="F316" t="str">
            <v>012ORF</v>
          </cell>
          <cell r="I316" t="str">
            <v>641</v>
          </cell>
        </row>
        <row r="317">
          <cell r="F317" t="str">
            <v>65ORF</v>
          </cell>
          <cell r="I317" t="str">
            <v>657</v>
          </cell>
        </row>
        <row r="318">
          <cell r="F318" t="str">
            <v>74ORF</v>
          </cell>
          <cell r="I318" t="str">
            <v>748</v>
          </cell>
        </row>
        <row r="319">
          <cell r="F319" t="str">
            <v>77OOF</v>
          </cell>
          <cell r="I319" t="str">
            <v>775</v>
          </cell>
        </row>
        <row r="320">
          <cell r="F320" t="str">
            <v>1027ROOI</v>
          </cell>
          <cell r="I320" t="str">
            <v>102</v>
          </cell>
        </row>
        <row r="321">
          <cell r="F321" t="str">
            <v>001DOOI</v>
          </cell>
          <cell r="I321" t="str">
            <v>001</v>
          </cell>
        </row>
        <row r="322">
          <cell r="F322" t="str">
            <v>011ORF</v>
          </cell>
          <cell r="I322" t="str">
            <v>617</v>
          </cell>
        </row>
        <row r="323">
          <cell r="F323" t="str">
            <v>65ORF</v>
          </cell>
          <cell r="I323" t="str">
            <v>657</v>
          </cell>
        </row>
        <row r="324">
          <cell r="F324" t="str">
            <v>65ORF</v>
          </cell>
          <cell r="I324" t="str">
            <v>655</v>
          </cell>
        </row>
        <row r="325">
          <cell r="F325" t="str">
            <v>67OOF</v>
          </cell>
          <cell r="I325" t="str">
            <v>671</v>
          </cell>
        </row>
        <row r="326">
          <cell r="F326" t="str">
            <v>011ORF</v>
          </cell>
          <cell r="I326" t="str">
            <v>613</v>
          </cell>
        </row>
        <row r="327">
          <cell r="F327" t="str">
            <v>011ORF</v>
          </cell>
          <cell r="I327" t="str">
            <v>623</v>
          </cell>
        </row>
        <row r="328">
          <cell r="F328" t="str">
            <v>011ORF</v>
          </cell>
          <cell r="I328" t="str">
            <v>625</v>
          </cell>
        </row>
        <row r="329">
          <cell r="F329" t="str">
            <v>012ORF</v>
          </cell>
          <cell r="I329" t="str">
            <v>641</v>
          </cell>
          <cell r="J329">
            <v>0</v>
          </cell>
        </row>
        <row r="330">
          <cell r="F330" t="str">
            <v>012ORF</v>
          </cell>
          <cell r="I330" t="str">
            <v>641</v>
          </cell>
        </row>
        <row r="331">
          <cell r="F331" t="str">
            <v>012ORF</v>
          </cell>
          <cell r="I331" t="str">
            <v>647</v>
          </cell>
        </row>
        <row r="332">
          <cell r="F332" t="str">
            <v>012ORF</v>
          </cell>
          <cell r="I332" t="str">
            <v>648</v>
          </cell>
        </row>
        <row r="333">
          <cell r="F333" t="str">
            <v>67OOF</v>
          </cell>
          <cell r="I333" t="str">
            <v>671</v>
          </cell>
        </row>
        <row r="334">
          <cell r="F334" t="str">
            <v>73ORF</v>
          </cell>
          <cell r="I334" t="str">
            <v>732</v>
          </cell>
          <cell r="J334">
            <v>0</v>
          </cell>
        </row>
        <row r="335">
          <cell r="F335" t="str">
            <v>73ORF</v>
          </cell>
          <cell r="I335" t="str">
            <v>734</v>
          </cell>
        </row>
        <row r="336">
          <cell r="F336" t="str">
            <v>20DORI</v>
          </cell>
          <cell r="I336" t="str">
            <v>203</v>
          </cell>
          <cell r="S336">
            <v>0</v>
          </cell>
          <cell r="U336">
            <v>0</v>
          </cell>
          <cell r="V336">
            <v>0</v>
          </cell>
          <cell r="W336">
            <v>0</v>
          </cell>
          <cell r="X336">
            <v>0</v>
          </cell>
        </row>
        <row r="337">
          <cell r="F337" t="str">
            <v>204ORI</v>
          </cell>
          <cell r="I337" t="str">
            <v>204</v>
          </cell>
          <cell r="J337">
            <v>0</v>
          </cell>
          <cell r="S337">
            <v>0</v>
          </cell>
          <cell r="U337">
            <v>0</v>
          </cell>
          <cell r="V337">
            <v>0</v>
          </cell>
          <cell r="W337">
            <v>0</v>
          </cell>
          <cell r="X337">
            <v>0</v>
          </cell>
        </row>
        <row r="338">
          <cell r="F338" t="str">
            <v>204ORI</v>
          </cell>
          <cell r="I338" t="str">
            <v>204</v>
          </cell>
          <cell r="J338">
            <v>0</v>
          </cell>
          <cell r="S338">
            <v>0</v>
          </cell>
          <cell r="U338">
            <v>0</v>
          </cell>
          <cell r="V338">
            <v>0</v>
          </cell>
          <cell r="W338">
            <v>0</v>
          </cell>
          <cell r="X338">
            <v>0</v>
          </cell>
        </row>
        <row r="339">
          <cell r="F339" t="str">
            <v>23DORI</v>
          </cell>
          <cell r="I339" t="str">
            <v>231</v>
          </cell>
          <cell r="J339">
            <v>0</v>
          </cell>
          <cell r="U339">
            <v>0</v>
          </cell>
          <cell r="W339">
            <v>0</v>
          </cell>
        </row>
        <row r="340">
          <cell r="F340" t="str">
            <v>23DORI</v>
          </cell>
          <cell r="I340" t="str">
            <v>238</v>
          </cell>
          <cell r="J340">
            <v>0</v>
          </cell>
          <cell r="U340">
            <v>0</v>
          </cell>
          <cell r="V340">
            <v>0</v>
          </cell>
          <cell r="W340">
            <v>0</v>
          </cell>
        </row>
        <row r="341">
          <cell r="F341" t="str">
            <v>27RORI</v>
          </cell>
          <cell r="I341" t="str">
            <v>276</v>
          </cell>
          <cell r="J341">
            <v>0</v>
          </cell>
          <cell r="S341">
            <v>0</v>
          </cell>
          <cell r="U341">
            <v>0</v>
          </cell>
          <cell r="V341">
            <v>0</v>
          </cell>
          <cell r="W341">
            <v>0</v>
          </cell>
        </row>
        <row r="342">
          <cell r="F342" t="str">
            <v>28ROOI</v>
          </cell>
          <cell r="I342" t="str">
            <v>281</v>
          </cell>
          <cell r="J342">
            <v>0</v>
          </cell>
          <cell r="S342">
            <v>0</v>
          </cell>
          <cell r="U342">
            <v>0</v>
          </cell>
          <cell r="V342">
            <v>0</v>
          </cell>
          <cell r="W342">
            <v>0</v>
          </cell>
        </row>
        <row r="343">
          <cell r="F343" t="str">
            <v>041ROOI</v>
          </cell>
          <cell r="I343" t="str">
            <v>203</v>
          </cell>
          <cell r="J343">
            <v>0</v>
          </cell>
          <cell r="S343">
            <v>0</v>
          </cell>
          <cell r="U343">
            <v>0</v>
          </cell>
          <cell r="V343">
            <v>0</v>
          </cell>
          <cell r="W343">
            <v>0</v>
          </cell>
        </row>
        <row r="344">
          <cell r="F344" t="str">
            <v>040ROOI</v>
          </cell>
          <cell r="I344" t="str">
            <v>40</v>
          </cell>
          <cell r="J344">
            <v>0</v>
          </cell>
          <cell r="S344">
            <v>0</v>
          </cell>
          <cell r="U344">
            <v>0</v>
          </cell>
          <cell r="V344">
            <v>0</v>
          </cell>
          <cell r="W344">
            <v>0</v>
          </cell>
        </row>
        <row r="345">
          <cell r="F345" t="str">
            <v>011ORF</v>
          </cell>
          <cell r="I345" t="str">
            <v>606</v>
          </cell>
        </row>
        <row r="346">
          <cell r="F346" t="str">
            <v>28ROOI</v>
          </cell>
          <cell r="I346" t="str">
            <v>285</v>
          </cell>
          <cell r="S346">
            <v>0</v>
          </cell>
          <cell r="U346">
            <v>0</v>
          </cell>
          <cell r="V346">
            <v>0</v>
          </cell>
          <cell r="W346">
            <v>0</v>
          </cell>
        </row>
        <row r="347">
          <cell r="F347" t="str">
            <v>28ROOI</v>
          </cell>
          <cell r="I347" t="str">
            <v>280</v>
          </cell>
          <cell r="J347">
            <v>0</v>
          </cell>
          <cell r="S347">
            <v>0</v>
          </cell>
          <cell r="U347">
            <v>0</v>
          </cell>
          <cell r="V347">
            <v>0</v>
          </cell>
          <cell r="W347">
            <v>0</v>
          </cell>
        </row>
        <row r="348">
          <cell r="F348" t="str">
            <v>011ORF</v>
          </cell>
          <cell r="I348" t="str">
            <v>628</v>
          </cell>
        </row>
        <row r="349">
          <cell r="F349" t="str">
            <v>013ORF</v>
          </cell>
          <cell r="I349" t="str">
            <v>647</v>
          </cell>
        </row>
        <row r="350">
          <cell r="F350" t="str">
            <v>204ORI</v>
          </cell>
          <cell r="I350" t="str">
            <v>204</v>
          </cell>
          <cell r="S350">
            <v>0</v>
          </cell>
          <cell r="U350">
            <v>0</v>
          </cell>
          <cell r="V350">
            <v>0</v>
          </cell>
          <cell r="W350">
            <v>0</v>
          </cell>
          <cell r="X350">
            <v>0</v>
          </cell>
        </row>
        <row r="351">
          <cell r="F351" t="str">
            <v>204ORI</v>
          </cell>
          <cell r="I351" t="str">
            <v>205</v>
          </cell>
          <cell r="S351">
            <v>0</v>
          </cell>
          <cell r="U351">
            <v>0</v>
          </cell>
          <cell r="V351">
            <v>0</v>
          </cell>
          <cell r="W351">
            <v>0</v>
          </cell>
          <cell r="X351">
            <v>0</v>
          </cell>
        </row>
        <row r="352">
          <cell r="F352" t="str">
            <v>041DORI</v>
          </cell>
          <cell r="I352" t="str">
            <v>231</v>
          </cell>
          <cell r="V352">
            <v>0</v>
          </cell>
        </row>
        <row r="353">
          <cell r="F353" t="str">
            <v>28ROOI</v>
          </cell>
          <cell r="I353" t="str">
            <v>280</v>
          </cell>
          <cell r="J353">
            <v>0</v>
          </cell>
          <cell r="S353">
            <v>0</v>
          </cell>
          <cell r="U353">
            <v>0</v>
          </cell>
          <cell r="V353">
            <v>0</v>
          </cell>
          <cell r="W353">
            <v>0</v>
          </cell>
        </row>
        <row r="354">
          <cell r="F354" t="str">
            <v>011ORF</v>
          </cell>
          <cell r="I354" t="str">
            <v>628</v>
          </cell>
        </row>
        <row r="355">
          <cell r="F355" t="str">
            <v>73ORF</v>
          </cell>
          <cell r="I355" t="str">
            <v>738</v>
          </cell>
        </row>
        <row r="356">
          <cell r="F356" t="str">
            <v>041DORI</v>
          </cell>
          <cell r="I356" t="str">
            <v>231</v>
          </cell>
          <cell r="S356">
            <v>0</v>
          </cell>
          <cell r="U356">
            <v>0</v>
          </cell>
          <cell r="V356">
            <v>0</v>
          </cell>
          <cell r="W356">
            <v>0</v>
          </cell>
          <cell r="X356">
            <v>0</v>
          </cell>
        </row>
        <row r="357">
          <cell r="F357" t="str">
            <v>041DORI</v>
          </cell>
          <cell r="I357" t="str">
            <v>458</v>
          </cell>
        </row>
        <row r="358">
          <cell r="F358" t="str">
            <v>13RORI</v>
          </cell>
          <cell r="I358" t="str">
            <v>131</v>
          </cell>
          <cell r="J358">
            <v>0</v>
          </cell>
          <cell r="S358">
            <v>0</v>
          </cell>
          <cell r="U358">
            <v>0</v>
          </cell>
          <cell r="V358">
            <v>0</v>
          </cell>
          <cell r="W358">
            <v>0</v>
          </cell>
        </row>
        <row r="359">
          <cell r="F359" t="str">
            <v>23RORI</v>
          </cell>
          <cell r="I359" t="str">
            <v>238</v>
          </cell>
          <cell r="J359">
            <v>0</v>
          </cell>
          <cell r="S359">
            <v>0</v>
          </cell>
          <cell r="U359">
            <v>0</v>
          </cell>
          <cell r="V359">
            <v>0</v>
          </cell>
          <cell r="W359">
            <v>0</v>
          </cell>
        </row>
        <row r="360">
          <cell r="F360" t="str">
            <v>28ROOI</v>
          </cell>
          <cell r="I360" t="str">
            <v>280</v>
          </cell>
          <cell r="J360">
            <v>0</v>
          </cell>
          <cell r="S360">
            <v>0</v>
          </cell>
          <cell r="U360">
            <v>0</v>
          </cell>
          <cell r="V360">
            <v>0</v>
          </cell>
          <cell r="W360">
            <v>0</v>
          </cell>
        </row>
        <row r="361">
          <cell r="F361" t="str">
            <v>014ORF</v>
          </cell>
          <cell r="I361" t="str">
            <v>739</v>
          </cell>
        </row>
        <row r="362">
          <cell r="F362" t="str">
            <v>21DORI</v>
          </cell>
          <cell r="I362" t="str">
            <v>215</v>
          </cell>
        </row>
        <row r="363">
          <cell r="F363" t="str">
            <v>011ORF</v>
          </cell>
          <cell r="I363" t="str">
            <v>618</v>
          </cell>
        </row>
        <row r="364">
          <cell r="F364" t="str">
            <v>067ORF</v>
          </cell>
          <cell r="I364" t="str">
            <v>674</v>
          </cell>
        </row>
        <row r="365">
          <cell r="F365" t="str">
            <v>70ORF</v>
          </cell>
          <cell r="I365" t="str">
            <v>706</v>
          </cell>
          <cell r="J365">
            <v>0</v>
          </cell>
          <cell r="Q365">
            <v>0</v>
          </cell>
          <cell r="R365">
            <v>0</v>
          </cell>
          <cell r="S365">
            <v>0</v>
          </cell>
          <cell r="T365">
            <v>0</v>
          </cell>
          <cell r="U365">
            <v>0</v>
          </cell>
          <cell r="V365">
            <v>0</v>
          </cell>
          <cell r="W365">
            <v>0</v>
          </cell>
          <cell r="X365">
            <v>0</v>
          </cell>
        </row>
        <row r="366">
          <cell r="F366" t="str">
            <v>70ORF</v>
          </cell>
          <cell r="I366" t="str">
            <v>706</v>
          </cell>
          <cell r="Q366">
            <v>0</v>
          </cell>
          <cell r="R366">
            <v>0</v>
          </cell>
          <cell r="S366">
            <v>0</v>
          </cell>
          <cell r="T366">
            <v>0</v>
          </cell>
          <cell r="U366">
            <v>0</v>
          </cell>
          <cell r="V366">
            <v>0</v>
          </cell>
          <cell r="W366">
            <v>0</v>
          </cell>
          <cell r="X366">
            <v>0</v>
          </cell>
        </row>
        <row r="367">
          <cell r="F367" t="str">
            <v>70ORF</v>
          </cell>
          <cell r="I367" t="str">
            <v>706</v>
          </cell>
          <cell r="Q367">
            <v>0</v>
          </cell>
          <cell r="R367">
            <v>0</v>
          </cell>
          <cell r="S367">
            <v>0</v>
          </cell>
          <cell r="T367">
            <v>0</v>
          </cell>
          <cell r="U367">
            <v>0</v>
          </cell>
          <cell r="V367">
            <v>0</v>
          </cell>
          <cell r="W367">
            <v>0</v>
          </cell>
          <cell r="X367">
            <v>0</v>
          </cell>
        </row>
        <row r="368">
          <cell r="F368" t="str">
            <v>77ORF</v>
          </cell>
          <cell r="I368" t="str">
            <v>774</v>
          </cell>
        </row>
        <row r="369">
          <cell r="F369" t="str">
            <v>068OOF</v>
          </cell>
          <cell r="I369" t="str">
            <v>681</v>
          </cell>
        </row>
        <row r="370">
          <cell r="F370" t="str">
            <v>77ORF</v>
          </cell>
          <cell r="I370" t="str">
            <v>771</v>
          </cell>
        </row>
        <row r="371">
          <cell r="F371" t="str">
            <v>16DORI</v>
          </cell>
          <cell r="I371" t="str">
            <v>164</v>
          </cell>
          <cell r="Q371">
            <v>0</v>
          </cell>
          <cell r="U371">
            <v>0</v>
          </cell>
        </row>
        <row r="372">
          <cell r="F372" t="str">
            <v>16DORI</v>
          </cell>
          <cell r="I372" t="str">
            <v>168</v>
          </cell>
          <cell r="Q372">
            <v>0</v>
          </cell>
          <cell r="U372">
            <v>0</v>
          </cell>
        </row>
        <row r="373">
          <cell r="F373" t="str">
            <v>21DORI</v>
          </cell>
          <cell r="I373" t="str">
            <v>211</v>
          </cell>
        </row>
        <row r="374">
          <cell r="F374" t="str">
            <v>21DORI</v>
          </cell>
          <cell r="I374" t="str">
            <v>215</v>
          </cell>
          <cell r="Q374">
            <v>0</v>
          </cell>
        </row>
        <row r="375">
          <cell r="F375" t="str">
            <v>13RORI</v>
          </cell>
          <cell r="I375" t="str">
            <v>131</v>
          </cell>
          <cell r="Q375">
            <v>0</v>
          </cell>
          <cell r="S375">
            <v>0</v>
          </cell>
          <cell r="U375">
            <v>0</v>
          </cell>
          <cell r="V375">
            <v>0</v>
          </cell>
          <cell r="W375">
            <v>0</v>
          </cell>
        </row>
        <row r="376">
          <cell r="F376" t="str">
            <v>20RORI</v>
          </cell>
          <cell r="I376" t="str">
            <v>203</v>
          </cell>
          <cell r="Q376">
            <v>0</v>
          </cell>
        </row>
        <row r="377">
          <cell r="F377" t="str">
            <v>27RORI</v>
          </cell>
          <cell r="I377" t="str">
            <v>276</v>
          </cell>
          <cell r="Q377">
            <v>0</v>
          </cell>
          <cell r="S377">
            <v>0</v>
          </cell>
          <cell r="U377">
            <v>0</v>
          </cell>
        </row>
        <row r="378">
          <cell r="F378" t="str">
            <v>28ROOI</v>
          </cell>
          <cell r="I378" t="str">
            <v>281</v>
          </cell>
        </row>
        <row r="379">
          <cell r="F379" t="str">
            <v>28ROOI</v>
          </cell>
          <cell r="I379" t="str">
            <v>281</v>
          </cell>
        </row>
        <row r="380">
          <cell r="F380" t="str">
            <v>28DOOI</v>
          </cell>
          <cell r="I380" t="str">
            <v>281</v>
          </cell>
        </row>
        <row r="381">
          <cell r="F381" t="str">
            <v>28DOOI</v>
          </cell>
          <cell r="I381" t="str">
            <v>281</v>
          </cell>
        </row>
        <row r="382">
          <cell r="F382" t="str">
            <v>28ROOI</v>
          </cell>
          <cell r="I382" t="str">
            <v>281</v>
          </cell>
          <cell r="J382">
            <v>0</v>
          </cell>
          <cell r="Q382">
            <v>0</v>
          </cell>
          <cell r="S382">
            <v>0</v>
          </cell>
        </row>
        <row r="383">
          <cell r="F383" t="str">
            <v>28ROOI</v>
          </cell>
          <cell r="I383" t="str">
            <v>281</v>
          </cell>
          <cell r="J383">
            <v>0</v>
          </cell>
          <cell r="Q383">
            <v>0</v>
          </cell>
        </row>
        <row r="384">
          <cell r="F384" t="str">
            <v>21DORI</v>
          </cell>
          <cell r="I384" t="str">
            <v>215</v>
          </cell>
          <cell r="Q384">
            <v>0</v>
          </cell>
        </row>
        <row r="385">
          <cell r="F385" t="str">
            <v>16RORI</v>
          </cell>
          <cell r="I385" t="str">
            <v>168</v>
          </cell>
          <cell r="J385">
            <v>0</v>
          </cell>
          <cell r="Q385">
            <v>0</v>
          </cell>
          <cell r="S385">
            <v>0</v>
          </cell>
          <cell r="U385">
            <v>0</v>
          </cell>
          <cell r="V385">
            <v>0</v>
          </cell>
          <cell r="W385">
            <v>0</v>
          </cell>
          <cell r="X385">
            <v>0</v>
          </cell>
        </row>
        <row r="386">
          <cell r="F386" t="str">
            <v>23RORI</v>
          </cell>
          <cell r="I386" t="str">
            <v>231</v>
          </cell>
          <cell r="J386">
            <v>0</v>
          </cell>
          <cell r="Q386">
            <v>0</v>
          </cell>
          <cell r="S386">
            <v>0</v>
          </cell>
          <cell r="U386">
            <v>0</v>
          </cell>
          <cell r="V386">
            <v>0</v>
          </cell>
          <cell r="W386">
            <v>0</v>
          </cell>
          <cell r="X386">
            <v>0</v>
          </cell>
        </row>
        <row r="387">
          <cell r="F387" t="str">
            <v>23RORI</v>
          </cell>
          <cell r="I387" t="str">
            <v>231</v>
          </cell>
          <cell r="J387">
            <v>0</v>
          </cell>
          <cell r="Q387">
            <v>0</v>
          </cell>
        </row>
        <row r="388">
          <cell r="F388" t="str">
            <v>040OOI</v>
          </cell>
          <cell r="I388" t="str">
            <v>139</v>
          </cell>
          <cell r="J388">
            <v>0</v>
          </cell>
        </row>
        <row r="389">
          <cell r="F389" t="str">
            <v>040OOI</v>
          </cell>
          <cell r="I389" t="str">
            <v>281</v>
          </cell>
          <cell r="J389">
            <v>0</v>
          </cell>
        </row>
        <row r="390">
          <cell r="F390" t="str">
            <v>040OOI</v>
          </cell>
          <cell r="I390" t="str">
            <v>281</v>
          </cell>
          <cell r="J390">
            <v>0</v>
          </cell>
        </row>
        <row r="391">
          <cell r="F391">
            <v>0</v>
          </cell>
          <cell r="J391">
            <v>0</v>
          </cell>
        </row>
        <row r="392">
          <cell r="F392">
            <v>0</v>
          </cell>
          <cell r="J392">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égie"/>
      <sheetName val="eqfi"/>
      <sheetName val="ppi"/>
      <sheetName val="dette"/>
      <sheetName val="amort"/>
      <sheetName val="HYP CHARGES"/>
      <sheetName val="PERSONNEL"/>
      <sheetName val="RATIOS"/>
      <sheetName val="Feuil1"/>
    </sheetNames>
    <sheetDataSet>
      <sheetData sheetId="0"/>
      <sheetData sheetId="1">
        <row r="7">
          <cell r="H7">
            <v>4.4999999999999998E-2</v>
          </cell>
        </row>
      </sheetData>
      <sheetData sheetId="2"/>
      <sheetData sheetId="3">
        <row r="3">
          <cell r="J3">
            <v>2016</v>
          </cell>
        </row>
      </sheetData>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 de garde"/>
      <sheetName val="Résultats"/>
      <sheetName val="Hyp"/>
      <sheetName val="SFE_RM"/>
      <sheetName val="Flag"/>
      <sheetName val="Capex"/>
      <sheetName val="Amort"/>
      <sheetName val="NTF"/>
      <sheetName val="Dette"/>
      <sheetName val="EchDette"/>
      <sheetName val="Opex"/>
      <sheetName val="Recettes"/>
      <sheetName val="Taxes"/>
      <sheetName val="SFE"/>
      <sheetName val="CF"/>
      <sheetName val="Ratios"/>
      <sheetName val="S&amp;U"/>
      <sheetName val="PL&amp;BS"/>
      <sheetName val="Scenario Manager"/>
      <sheetName val="CF-C"/>
      <sheetName val="Chart_Data"/>
      <sheetName val="G-CF"/>
      <sheetName val="G-SFE"/>
      <sheetName val="G-SFE2"/>
      <sheetName val="G-Structure"/>
      <sheetName val="Impression"/>
      <sheetName val="SFE_CC_V.8.2"/>
      <sheetName val="Annexe22_CC"/>
      <sheetName val="Annexe22_CC (2)"/>
      <sheetName val="Annexe23_CC"/>
      <sheetName val="Annexe26_CC"/>
      <sheetName val="Annexe26_CC (2)"/>
      <sheetName val="Annexe30_CC"/>
      <sheetName val="Annexe2_CT"/>
      <sheetName val="Annexe3_CT"/>
    </sheetNames>
    <sheetDataSet>
      <sheetData sheetId="0" refreshError="1"/>
      <sheetData sheetId="1" refreshError="1"/>
      <sheetData sheetId="2" refreshError="1">
        <row r="9">
          <cell r="Q9">
            <v>1E-4</v>
          </cell>
        </row>
        <row r="10">
          <cell r="H10">
            <v>1</v>
          </cell>
        </row>
        <row r="22">
          <cell r="H22">
            <v>41456</v>
          </cell>
        </row>
        <row r="23">
          <cell r="H23">
            <v>39873</v>
          </cell>
        </row>
        <row r="34">
          <cell r="H34">
            <v>40664</v>
          </cell>
        </row>
        <row r="292">
          <cell r="H292">
            <v>0.4</v>
          </cell>
        </row>
        <row r="296">
          <cell r="H296" t="b">
            <v>1</v>
          </cell>
        </row>
        <row r="419">
          <cell r="O419">
            <v>0.19600000000000001</v>
          </cell>
        </row>
        <row r="463">
          <cell r="O463">
            <v>0</v>
          </cell>
        </row>
        <row r="465">
          <cell r="O465">
            <v>0</v>
          </cell>
        </row>
        <row r="466">
          <cell r="O466">
            <v>0</v>
          </cell>
        </row>
        <row r="467">
          <cell r="O467">
            <v>0</v>
          </cell>
        </row>
        <row r="471">
          <cell r="O471">
            <v>0</v>
          </cell>
        </row>
        <row r="475">
          <cell r="O475" t="b">
            <v>1</v>
          </cell>
        </row>
        <row r="490">
          <cell r="B490">
            <v>3</v>
          </cell>
        </row>
      </sheetData>
      <sheetData sheetId="3" refreshError="1"/>
      <sheetData sheetId="4" refreshError="1">
        <row r="49">
          <cell r="F49">
            <v>0</v>
          </cell>
          <cell r="G49">
            <v>0</v>
          </cell>
          <cell r="H49">
            <v>0</v>
          </cell>
          <cell r="I49">
            <v>1</v>
          </cell>
          <cell r="J49">
            <v>1</v>
          </cell>
          <cell r="K49">
            <v>1</v>
          </cell>
          <cell r="L49">
            <v>1</v>
          </cell>
          <cell r="M49">
            <v>1</v>
          </cell>
          <cell r="N49">
            <v>1</v>
          </cell>
          <cell r="O49">
            <v>1</v>
          </cell>
          <cell r="P49">
            <v>1</v>
          </cell>
          <cell r="Q49">
            <v>1</v>
          </cell>
          <cell r="R49">
            <v>1</v>
          </cell>
          <cell r="S49">
            <v>1</v>
          </cell>
          <cell r="T49">
            <v>1</v>
          </cell>
          <cell r="U49">
            <v>1</v>
          </cell>
          <cell r="V49">
            <v>1</v>
          </cell>
          <cell r="W49">
            <v>1</v>
          </cell>
          <cell r="X49">
            <v>1</v>
          </cell>
          <cell r="Y49">
            <v>1</v>
          </cell>
          <cell r="Z49">
            <v>1</v>
          </cell>
          <cell r="AA49">
            <v>1</v>
          </cell>
          <cell r="AB49">
            <v>1</v>
          </cell>
          <cell r="AC49">
            <v>1</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row>
        <row r="117">
          <cell r="F117">
            <v>1.0664747026889365</v>
          </cell>
          <cell r="G117">
            <v>1.0878041967427152</v>
          </cell>
          <cell r="H117">
            <v>1.1095602806775695</v>
          </cell>
          <cell r="I117">
            <v>1.1317514862911209</v>
          </cell>
          <cell r="J117">
            <v>1.1543865160169433</v>
          </cell>
          <cell r="K117">
            <v>1.1774742463372823</v>
          </cell>
          <cell r="L117">
            <v>1.2010237312640279</v>
          </cell>
          <cell r="M117">
            <v>1.2250442058893085</v>
          </cell>
          <cell r="N117">
            <v>1.2495450900070948</v>
          </cell>
          <cell r="O117">
            <v>1.2745359918072365</v>
          </cell>
          <cell r="P117">
            <v>1.3000267116433815</v>
          </cell>
          <cell r="Q117">
            <v>1.326027245876249</v>
          </cell>
          <cell r="R117">
            <v>1.352547790793774</v>
          </cell>
          <cell r="S117">
            <v>1.3795987466096495</v>
          </cell>
          <cell r="T117">
            <v>1.4071907215418424</v>
          </cell>
          <cell r="U117">
            <v>1.4353345359726795</v>
          </cell>
          <cell r="V117">
            <v>1.464041226692133</v>
          </cell>
          <cell r="W117">
            <v>1.4933220512259757</v>
          </cell>
          <cell r="X117">
            <v>1.5231884922504952</v>
          </cell>
          <cell r="Y117">
            <v>1.5536522620955051</v>
          </cell>
          <cell r="Z117">
            <v>1.5847253073374152</v>
          </cell>
          <cell r="AA117">
            <v>1.6164198134841636</v>
          </cell>
          <cell r="AB117">
            <v>1.6487482097538468</v>
          </cell>
          <cell r="AC117">
            <v>1.681723173948924</v>
          </cell>
          <cell r="AD117">
            <v>1.7153576374279023</v>
          </cell>
          <cell r="AE117">
            <v>1.7496647901764604</v>
          </cell>
          <cell r="AF117">
            <v>1.7846580859799899</v>
          </cell>
          <cell r="AG117">
            <v>1.8203512476995896</v>
          </cell>
          <cell r="AH117">
            <v>1.8567582726535814</v>
          </cell>
          <cell r="AI117">
            <v>1.893893438106653</v>
          </cell>
          <cell r="AJ117">
            <v>1.9317713068687863</v>
          </cell>
          <cell r="AK117">
            <v>1.9704067330061619</v>
          </cell>
          <cell r="AL117">
            <v>2.009814867666285</v>
          </cell>
          <cell r="AM117">
            <v>2.0500111650196109</v>
          </cell>
          <cell r="AN117">
            <v>2.0910113883200032</v>
          </cell>
          <cell r="AO117">
            <v>2.1328316160864031</v>
          </cell>
          <cell r="AP117">
            <v>2.1754882484081315</v>
          </cell>
          <cell r="AQ117">
            <v>2.2189980133762939</v>
          </cell>
          <cell r="AR117">
            <v>2.26337797364382</v>
          </cell>
          <cell r="AS117">
            <v>2.3086455331166964</v>
          </cell>
          <cell r="AT117">
            <v>2.3548184437790303</v>
          </cell>
          <cell r="AU117">
            <v>2.4019148126546108</v>
          </cell>
          <cell r="AV117">
            <v>2.4499531089077031</v>
          </cell>
          <cell r="AW117">
            <v>2.4989521710858575</v>
          </cell>
          <cell r="AX117">
            <v>2.5489312145075744</v>
          </cell>
          <cell r="AY117">
            <v>2.5999098387977262</v>
          </cell>
        </row>
      </sheetData>
      <sheetData sheetId="5" refreshError="1">
        <row r="42">
          <cell r="F42">
            <v>1.0629606712902482</v>
          </cell>
          <cell r="G42">
            <v>1.0646576717070126</v>
          </cell>
          <cell r="H42">
            <v>1.0664747026889365</v>
          </cell>
          <cell r="I42">
            <v>1.0682360723668685</v>
          </cell>
          <cell r="J42">
            <v>1.0698237921738085</v>
          </cell>
          <cell r="K42">
            <v>1.0717675436629344</v>
          </cell>
          <cell r="L42">
            <v>1.0734786041164346</v>
          </cell>
          <cell r="M42">
            <v>1.07531068961579</v>
          </cell>
          <cell r="N42">
            <v>1.0770274066474881</v>
          </cell>
          <cell r="O42">
            <v>1.0788655488205698</v>
          </cell>
          <cell r="P42">
            <v>1.0806473829882877</v>
          </cell>
          <cell r="Q42">
            <v>1.0823726199691446</v>
          </cell>
          <cell r="R42">
            <v>1.0842198847160531</v>
          </cell>
          <cell r="S42">
            <v>1.0859508251411529</v>
          </cell>
          <cell r="T42">
            <v>1.0878041967427152</v>
          </cell>
          <cell r="U42">
            <v>1.0896007938142058</v>
          </cell>
          <cell r="V42">
            <v>1.0912202680172847</v>
          </cell>
          <cell r="W42">
            <v>1.0932028945361931</v>
          </cell>
          <cell r="X42">
            <v>1.0949481761987632</v>
          </cell>
          <cell r="Y42">
            <v>1.0968169034081057</v>
          </cell>
          <cell r="Z42">
            <v>1.0985679547804379</v>
          </cell>
          <cell r="AA42">
            <v>1.1004428597969811</v>
          </cell>
          <cell r="AB42">
            <v>1.1022603306480534</v>
          </cell>
          <cell r="AC42">
            <v>1.1040200723685276</v>
          </cell>
          <cell r="AD42">
            <v>1.1059042824103742</v>
          </cell>
          <cell r="AE42">
            <v>1.1076698416439759</v>
          </cell>
          <cell r="AF42">
            <v>1.1095602806775695</v>
          </cell>
          <cell r="AG42">
            <v>1.1113928096904899</v>
          </cell>
          <cell r="AH42">
            <v>1.1130446733776302</v>
          </cell>
          <cell r="AI42">
            <v>1.115066952426917</v>
          </cell>
          <cell r="AJ42">
            <v>1.1168471397227384</v>
          </cell>
          <cell r="AK42">
            <v>1.118753241476268</v>
          </cell>
          <cell r="AL42">
            <v>1.1205393138760467</v>
          </cell>
          <cell r="AM42">
            <v>1.1224517169929209</v>
          </cell>
          <cell r="AN42">
            <v>1.1243055372610145</v>
          </cell>
          <cell r="AO42">
            <v>1.1261004738158982</v>
          </cell>
          <cell r="AP42">
            <v>1.1280223680585817</v>
          </cell>
          <cell r="AQ42">
            <v>1.1298232384768554</v>
          </cell>
          <cell r="AR42">
            <v>1.1317514862911209</v>
          </cell>
          <cell r="AS42">
            <v>1.1543865160169433</v>
          </cell>
          <cell r="AT42">
            <v>1.1774742463372823</v>
          </cell>
          <cell r="AU42">
            <v>1.2010237312640279</v>
          </cell>
          <cell r="AV42">
            <v>1.2250442058893085</v>
          </cell>
          <cell r="AW42">
            <v>1.2495450900070948</v>
          </cell>
          <cell r="AX42">
            <v>1.2745359918072365</v>
          </cell>
          <cell r="AY42">
            <v>1.3000267116433815</v>
          </cell>
          <cell r="AZ42">
            <v>1.326027245876249</v>
          </cell>
          <cell r="BA42">
            <v>1.352547790793774</v>
          </cell>
          <cell r="BB42">
            <v>1.3795987466096495</v>
          </cell>
          <cell r="BC42">
            <v>1.4071907215418424</v>
          </cell>
          <cell r="BD42">
            <v>1.4353345359726795</v>
          </cell>
          <cell r="BE42">
            <v>1.464041226692133</v>
          </cell>
          <cell r="BF42">
            <v>1.4933220512259757</v>
          </cell>
          <cell r="BG42">
            <v>1.5231884922504952</v>
          </cell>
          <cell r="BH42">
            <v>1.5536522620955051</v>
          </cell>
          <cell r="BI42">
            <v>1.5847253073374152</v>
          </cell>
          <cell r="BJ42">
            <v>1.6164198134841636</v>
          </cell>
          <cell r="BK42">
            <v>1.6487482097538468</v>
          </cell>
          <cell r="BL42">
            <v>1.681723173948924</v>
          </cell>
          <cell r="BM42">
            <v>1.7153576374279023</v>
          </cell>
          <cell r="BN42">
            <v>1.7496647901764604</v>
          </cell>
          <cell r="BO42">
            <v>1.7846580859799899</v>
          </cell>
          <cell r="BP42">
            <v>1.8203512476995896</v>
          </cell>
          <cell r="BQ42">
            <v>1.8567582726535814</v>
          </cell>
          <cell r="BR42">
            <v>1.893893438106653</v>
          </cell>
          <cell r="BS42">
            <v>1.9317713068687863</v>
          </cell>
          <cell r="BT42">
            <v>1.9704067330061619</v>
          </cell>
          <cell r="BU42">
            <v>2.009814867666285</v>
          </cell>
          <cell r="BV42">
            <v>2.0500111650196109</v>
          </cell>
          <cell r="BW42">
            <v>2.0910113883200032</v>
          </cell>
          <cell r="BX42">
            <v>2.1328316160864031</v>
          </cell>
          <cell r="BY42">
            <v>2.1754882484081315</v>
          </cell>
          <cell r="BZ42">
            <v>2.2189980133762939</v>
          </cell>
          <cell r="CA42">
            <v>2.26337797364382</v>
          </cell>
          <cell r="CB42">
            <v>2.3086455331166964</v>
          </cell>
          <cell r="CC42">
            <v>2.3548184437790303</v>
          </cell>
          <cell r="CD42">
            <v>2.4019148126546108</v>
          </cell>
          <cell r="CE42">
            <v>2.4499531089077031</v>
          </cell>
          <cell r="CF42">
            <v>2.4989521710858575</v>
          </cell>
          <cell r="CG42">
            <v>2.5489312145075744</v>
          </cell>
          <cell r="CH42">
            <v>2.5999098387977262</v>
          </cell>
          <cell r="CI42">
            <v>2.6519080355736806</v>
          </cell>
          <cell r="CJ42">
            <v>2.7049461962851544</v>
          </cell>
          <cell r="CK42">
            <v>2.7590451202108572</v>
          </cell>
          <cell r="CL42">
            <v>2.8142260226150748</v>
          </cell>
          <cell r="CM42">
            <v>2.8705105430673763</v>
          </cell>
          <cell r="CN42">
            <v>2.9279207539287242</v>
          </cell>
          <cell r="CO42">
            <v>2.986479169007298</v>
          </cell>
          <cell r="CP42">
            <v>3.0462087523874439</v>
          </cell>
          <cell r="CQ42">
            <v>3.1071329274351931</v>
          </cell>
          <cell r="CR42">
            <v>3.1692755859838972</v>
          </cell>
          <cell r="CS42">
            <v>3.2326610977035752</v>
          </cell>
          <cell r="CT42">
            <v>3.2973143196576471</v>
          </cell>
          <cell r="CU42">
            <v>3.3632606060507992</v>
          </cell>
          <cell r="CV42">
            <v>3.4305258181718155</v>
          </cell>
          <cell r="CW42">
            <v>3.499136334535252</v>
          </cell>
          <cell r="CX42">
            <v>3.5691190612259573</v>
          </cell>
          <cell r="CY42">
            <v>3.6405014424504767</v>
          </cell>
          <cell r="CZ42">
            <v>3.7133114712994861</v>
          </cell>
          <cell r="DA42">
            <v>3.7875777007254752</v>
          </cell>
          <cell r="DB42">
            <v>3.8633292547399849</v>
          </cell>
          <cell r="DC42">
            <v>3.9405958398347849</v>
          </cell>
          <cell r="DD42">
            <v>4.0194077566314812</v>
          </cell>
          <cell r="DE42">
            <v>4.0997959117641107</v>
          </cell>
          <cell r="DF42">
            <v>4.1817918299993933</v>
          </cell>
          <cell r="DG42">
            <v>4.2654276665993809</v>
          </cell>
          <cell r="DH42">
            <v>4.3507362199313677</v>
          </cell>
          <cell r="DI42">
            <v>4.4377509443299958</v>
          </cell>
          <cell r="DJ42">
            <v>4.5265059632165956</v>
          </cell>
          <cell r="DK42">
            <v>4.6170360824809284</v>
          </cell>
          <cell r="DL42">
            <v>4.7093768041305468</v>
          </cell>
          <cell r="DM42">
            <v>4.8035643402131578</v>
          </cell>
          <cell r="DN42">
            <v>4.8996356270174202</v>
          </cell>
          <cell r="DO42">
            <v>4.9976283395577692</v>
          </cell>
        </row>
        <row r="45">
          <cell r="F45">
            <v>1.0629606712902482</v>
          </cell>
          <cell r="G45">
            <v>1.0646576717070126</v>
          </cell>
          <cell r="H45">
            <v>1.0664747026889365</v>
          </cell>
          <cell r="I45">
            <v>1.0682360723668685</v>
          </cell>
          <cell r="J45">
            <v>1.0698237921738085</v>
          </cell>
          <cell r="K45">
            <v>1.0717675436629344</v>
          </cell>
          <cell r="L45">
            <v>1.0734786041164346</v>
          </cell>
          <cell r="M45">
            <v>1.07531068961579</v>
          </cell>
          <cell r="N45">
            <v>1.0770274066474881</v>
          </cell>
          <cell r="O45">
            <v>1.0788655488205698</v>
          </cell>
          <cell r="P45">
            <v>1.0806473829882877</v>
          </cell>
          <cell r="Q45">
            <v>1.0823726199691446</v>
          </cell>
          <cell r="R45">
            <v>1.0842198847160531</v>
          </cell>
          <cell r="S45">
            <v>1.0859508251411529</v>
          </cell>
          <cell r="T45">
            <v>1.0878041967427152</v>
          </cell>
          <cell r="U45">
            <v>1.0896007938142058</v>
          </cell>
          <cell r="V45">
            <v>1.0912202680172847</v>
          </cell>
          <cell r="W45">
            <v>1.0932028945361931</v>
          </cell>
          <cell r="X45">
            <v>1.0949481761987632</v>
          </cell>
          <cell r="Y45">
            <v>1.0968169034081057</v>
          </cell>
          <cell r="Z45">
            <v>1.0985679547804379</v>
          </cell>
          <cell r="AA45">
            <v>1.1004428597969811</v>
          </cell>
          <cell r="AB45">
            <v>1.1022603306480534</v>
          </cell>
          <cell r="AC45">
            <v>1.1040200723685276</v>
          </cell>
          <cell r="AD45">
            <v>1.1059042824103742</v>
          </cell>
          <cell r="AE45">
            <v>1.1076698416439759</v>
          </cell>
          <cell r="AF45">
            <v>1.1095602806775695</v>
          </cell>
          <cell r="AG45">
            <v>1.1113928096904899</v>
          </cell>
          <cell r="AH45">
            <v>1.1130446733776302</v>
          </cell>
          <cell r="AI45">
            <v>1.115066952426917</v>
          </cell>
          <cell r="AJ45">
            <v>1.1168471397227384</v>
          </cell>
          <cell r="AK45">
            <v>1.118753241476268</v>
          </cell>
          <cell r="AL45">
            <v>1.1205393138760467</v>
          </cell>
          <cell r="AM45">
            <v>1.1224517169929209</v>
          </cell>
          <cell r="AN45">
            <v>1.1243055372610145</v>
          </cell>
          <cell r="AO45">
            <v>1.1261004738158982</v>
          </cell>
          <cell r="AP45">
            <v>1.1280223680585817</v>
          </cell>
          <cell r="AQ45">
            <v>1.1298232384768554</v>
          </cell>
          <cell r="AR45">
            <v>1.1317514862911209</v>
          </cell>
          <cell r="AS45">
            <v>1.1543865160169433</v>
          </cell>
          <cell r="AT45">
            <v>1.1774742463372823</v>
          </cell>
          <cell r="AU45">
            <v>1.2010237312640279</v>
          </cell>
          <cell r="AV45">
            <v>1.2250442058893085</v>
          </cell>
          <cell r="AW45">
            <v>1.2495450900070948</v>
          </cell>
          <cell r="AX45">
            <v>1.2745359918072365</v>
          </cell>
          <cell r="AY45">
            <v>1.3000267116433815</v>
          </cell>
          <cell r="AZ45">
            <v>1.326027245876249</v>
          </cell>
          <cell r="BA45">
            <v>1.352547790793774</v>
          </cell>
          <cell r="BB45">
            <v>1.3795987466096495</v>
          </cell>
          <cell r="BC45">
            <v>1.4071907215418424</v>
          </cell>
          <cell r="BD45">
            <v>1.4353345359726795</v>
          </cell>
          <cell r="BE45">
            <v>1.464041226692133</v>
          </cell>
          <cell r="BF45">
            <v>1.4933220512259757</v>
          </cell>
          <cell r="BG45">
            <v>1.5231884922504952</v>
          </cell>
          <cell r="BH45">
            <v>1.5536522620955051</v>
          </cell>
          <cell r="BI45">
            <v>1.5847253073374152</v>
          </cell>
          <cell r="BJ45">
            <v>1.6164198134841636</v>
          </cell>
          <cell r="BK45">
            <v>1.6487482097538468</v>
          </cell>
          <cell r="BL45">
            <v>1.681723173948924</v>
          </cell>
          <cell r="BM45">
            <v>1.7153576374279023</v>
          </cell>
          <cell r="BN45">
            <v>1.7496647901764604</v>
          </cell>
          <cell r="BO45">
            <v>1.7846580859799899</v>
          </cell>
          <cell r="BP45">
            <v>1.8203512476995896</v>
          </cell>
          <cell r="BQ45">
            <v>1.8567582726535814</v>
          </cell>
          <cell r="BR45">
            <v>1.893893438106653</v>
          </cell>
          <cell r="BS45">
            <v>1.9317713068687863</v>
          </cell>
          <cell r="BT45">
            <v>1.9704067330061619</v>
          </cell>
          <cell r="BU45">
            <v>2.009814867666285</v>
          </cell>
          <cell r="BV45">
            <v>2.0500111650196109</v>
          </cell>
          <cell r="BW45">
            <v>2.0910113883200032</v>
          </cell>
          <cell r="BX45">
            <v>2.1328316160864031</v>
          </cell>
          <cell r="BY45">
            <v>2.1754882484081315</v>
          </cell>
          <cell r="BZ45">
            <v>2.2189980133762939</v>
          </cell>
          <cell r="CA45">
            <v>2.26337797364382</v>
          </cell>
          <cell r="CB45">
            <v>2.3086455331166964</v>
          </cell>
          <cell r="CC45">
            <v>2.3548184437790303</v>
          </cell>
          <cell r="CD45">
            <v>2.4019148126546108</v>
          </cell>
          <cell r="CE45">
            <v>2.4499531089077031</v>
          </cell>
          <cell r="CF45">
            <v>2.4989521710858575</v>
          </cell>
          <cell r="CG45">
            <v>2.5489312145075744</v>
          </cell>
          <cell r="CH45">
            <v>2.5999098387977262</v>
          </cell>
          <cell r="CI45">
            <v>2.6519080355736806</v>
          </cell>
          <cell r="CJ45">
            <v>2.7049461962851544</v>
          </cell>
          <cell r="CK45">
            <v>2.7590451202108572</v>
          </cell>
          <cell r="CL45">
            <v>2.8142260226150748</v>
          </cell>
          <cell r="CM45">
            <v>2.8705105430673763</v>
          </cell>
          <cell r="CN45">
            <v>2.9279207539287242</v>
          </cell>
          <cell r="CO45">
            <v>2.986479169007298</v>
          </cell>
          <cell r="CP45">
            <v>3.0462087523874439</v>
          </cell>
          <cell r="CQ45">
            <v>3.1071329274351931</v>
          </cell>
          <cell r="CR45">
            <v>3.1692755859838972</v>
          </cell>
          <cell r="CS45">
            <v>3.2326610977035752</v>
          </cell>
          <cell r="CT45">
            <v>3.2973143196576471</v>
          </cell>
          <cell r="CU45">
            <v>3.3632606060507992</v>
          </cell>
          <cell r="CV45">
            <v>3.4305258181718155</v>
          </cell>
          <cell r="CW45">
            <v>3.499136334535252</v>
          </cell>
          <cell r="CX45">
            <v>3.5691190612259573</v>
          </cell>
          <cell r="CY45">
            <v>3.6405014424504767</v>
          </cell>
          <cell r="CZ45">
            <v>3.7133114712994861</v>
          </cell>
          <cell r="DA45">
            <v>3.7875777007254752</v>
          </cell>
          <cell r="DB45">
            <v>3.8633292547399849</v>
          </cell>
          <cell r="DC45">
            <v>3.9405958398347849</v>
          </cell>
          <cell r="DD45">
            <v>4.0194077566314812</v>
          </cell>
          <cell r="DE45">
            <v>4.0997959117641107</v>
          </cell>
          <cell r="DF45">
            <v>4.1817918299993933</v>
          </cell>
          <cell r="DG45">
            <v>4.2654276665993809</v>
          </cell>
          <cell r="DH45">
            <v>4.3507362199313677</v>
          </cell>
          <cell r="DI45">
            <v>4.4377509443299958</v>
          </cell>
          <cell r="DJ45">
            <v>4.5265059632165956</v>
          </cell>
          <cell r="DK45">
            <v>4.6170360824809284</v>
          </cell>
          <cell r="DL45">
            <v>4.7093768041305468</v>
          </cell>
          <cell r="DM45">
            <v>4.8035643402131578</v>
          </cell>
          <cell r="DN45">
            <v>4.8996356270174202</v>
          </cell>
          <cell r="DO45">
            <v>4.9976283395577692</v>
          </cell>
        </row>
        <row r="363">
          <cell r="D363">
            <v>-2.7460564845411568</v>
          </cell>
        </row>
      </sheetData>
      <sheetData sheetId="6" refreshError="1">
        <row r="16">
          <cell r="D16">
            <v>0.16666666666666666</v>
          </cell>
        </row>
        <row r="1022">
          <cell r="D1022" t="e">
            <v>#VALUE!</v>
          </cell>
        </row>
        <row r="1023">
          <cell r="D1023" t="e">
            <v>#VALUE!</v>
          </cell>
        </row>
        <row r="1030">
          <cell r="D1030">
            <v>1</v>
          </cell>
        </row>
      </sheetData>
      <sheetData sheetId="7" refreshError="1">
        <row r="42">
          <cell r="D42" t="e">
            <v>#DIV/0!</v>
          </cell>
        </row>
        <row r="43">
          <cell r="C43" t="e">
            <v>#DIV/0!</v>
          </cell>
        </row>
        <row r="66">
          <cell r="D66" t="e">
            <v>#DIV/0!</v>
          </cell>
        </row>
        <row r="91">
          <cell r="D91" t="e">
            <v>#DIV/0!</v>
          </cell>
        </row>
        <row r="104">
          <cell r="F104" t="e">
            <v>#DIV/0!</v>
          </cell>
          <cell r="G104" t="e">
            <v>#DIV/0!</v>
          </cell>
          <cell r="H104" t="e">
            <v>#DIV/0!</v>
          </cell>
          <cell r="I104" t="e">
            <v>#DIV/0!</v>
          </cell>
          <cell r="J104" t="e">
            <v>#DIV/0!</v>
          </cell>
          <cell r="K104" t="e">
            <v>#DIV/0!</v>
          </cell>
          <cell r="L104" t="e">
            <v>#DIV/0!</v>
          </cell>
          <cell r="M104" t="e">
            <v>#DIV/0!</v>
          </cell>
          <cell r="N104" t="e">
            <v>#DIV/0!</v>
          </cell>
          <cell r="O104" t="e">
            <v>#DIV/0!</v>
          </cell>
          <cell r="P104" t="e">
            <v>#DIV/0!</v>
          </cell>
          <cell r="Q104" t="e">
            <v>#DIV/0!</v>
          </cell>
          <cell r="R104" t="e">
            <v>#DIV/0!</v>
          </cell>
          <cell r="S104" t="e">
            <v>#DIV/0!</v>
          </cell>
          <cell r="T104" t="e">
            <v>#DIV/0!</v>
          </cell>
          <cell r="U104" t="e">
            <v>#DIV/0!</v>
          </cell>
          <cell r="V104" t="e">
            <v>#DIV/0!</v>
          </cell>
          <cell r="W104" t="e">
            <v>#DIV/0!</v>
          </cell>
          <cell r="X104" t="e">
            <v>#DIV/0!</v>
          </cell>
          <cell r="Y104" t="e">
            <v>#DIV/0!</v>
          </cell>
          <cell r="Z104" t="e">
            <v>#DIV/0!</v>
          </cell>
          <cell r="AA104" t="e">
            <v>#DIV/0!</v>
          </cell>
          <cell r="AB104" t="e">
            <v>#DIV/0!</v>
          </cell>
          <cell r="AC104" t="e">
            <v>#DIV/0!</v>
          </cell>
          <cell r="AD104" t="e">
            <v>#DIV/0!</v>
          </cell>
          <cell r="AE104" t="e">
            <v>#DIV/0!</v>
          </cell>
          <cell r="AF104" t="e">
            <v>#DIV/0!</v>
          </cell>
          <cell r="AG104" t="e">
            <v>#DIV/0!</v>
          </cell>
          <cell r="AH104" t="e">
            <v>#DIV/0!</v>
          </cell>
          <cell r="AI104" t="e">
            <v>#DIV/0!</v>
          </cell>
          <cell r="AJ104" t="e">
            <v>#DIV/0!</v>
          </cell>
          <cell r="AK104" t="e">
            <v>#DIV/0!</v>
          </cell>
          <cell r="AL104" t="e">
            <v>#DIV/0!</v>
          </cell>
          <cell r="AM104" t="e">
            <v>#DIV/0!</v>
          </cell>
          <cell r="AN104" t="e">
            <v>#DIV/0!</v>
          </cell>
          <cell r="AO104" t="e">
            <v>#DIV/0!</v>
          </cell>
          <cell r="AP104" t="e">
            <v>#DIV/0!</v>
          </cell>
          <cell r="AQ104" t="e">
            <v>#DIV/0!</v>
          </cell>
          <cell r="AR104" t="e">
            <v>#DIV/0!</v>
          </cell>
          <cell r="AS104" t="e">
            <v>#DIV/0!</v>
          </cell>
          <cell r="AT104" t="e">
            <v>#DIV/0!</v>
          </cell>
          <cell r="AU104" t="e">
            <v>#DIV/0!</v>
          </cell>
          <cell r="AV104" t="e">
            <v>#DIV/0!</v>
          </cell>
          <cell r="AW104" t="e">
            <v>#DIV/0!</v>
          </cell>
          <cell r="AX104" t="e">
            <v>#DIV/0!</v>
          </cell>
          <cell r="AY104" t="e">
            <v>#DIV/0!</v>
          </cell>
          <cell r="AZ104" t="e">
            <v>#DIV/0!</v>
          </cell>
          <cell r="BA104" t="e">
            <v>#DIV/0!</v>
          </cell>
          <cell r="BB104" t="e">
            <v>#DIV/0!</v>
          </cell>
          <cell r="BC104" t="e">
            <v>#DIV/0!</v>
          </cell>
          <cell r="BD104" t="e">
            <v>#DIV/0!</v>
          </cell>
          <cell r="BE104" t="e">
            <v>#DIV/0!</v>
          </cell>
          <cell r="BF104" t="e">
            <v>#DIV/0!</v>
          </cell>
          <cell r="BG104" t="e">
            <v>#DIV/0!</v>
          </cell>
          <cell r="BH104" t="e">
            <v>#DIV/0!</v>
          </cell>
          <cell r="BI104" t="e">
            <v>#DIV/0!</v>
          </cell>
          <cell r="BJ104" t="e">
            <v>#DIV/0!</v>
          </cell>
          <cell r="BK104" t="e">
            <v>#DIV/0!</v>
          </cell>
          <cell r="BL104" t="e">
            <v>#DIV/0!</v>
          </cell>
          <cell r="BM104" t="e">
            <v>#DIV/0!</v>
          </cell>
          <cell r="BN104" t="e">
            <v>#DIV/0!</v>
          </cell>
          <cell r="BO104" t="e">
            <v>#DIV/0!</v>
          </cell>
          <cell r="BP104" t="e">
            <v>#DIV/0!</v>
          </cell>
          <cell r="BQ104" t="e">
            <v>#DIV/0!</v>
          </cell>
          <cell r="BR104" t="e">
            <v>#DIV/0!</v>
          </cell>
          <cell r="BS104" t="e">
            <v>#DIV/0!</v>
          </cell>
          <cell r="BT104" t="e">
            <v>#DIV/0!</v>
          </cell>
          <cell r="BU104" t="e">
            <v>#DIV/0!</v>
          </cell>
          <cell r="BV104" t="e">
            <v>#DIV/0!</v>
          </cell>
          <cell r="BW104" t="e">
            <v>#DIV/0!</v>
          </cell>
          <cell r="BX104" t="e">
            <v>#DIV/0!</v>
          </cell>
          <cell r="BY104" t="e">
            <v>#DIV/0!</v>
          </cell>
          <cell r="BZ104" t="e">
            <v>#DIV/0!</v>
          </cell>
          <cell r="CA104" t="e">
            <v>#DIV/0!</v>
          </cell>
          <cell r="CB104" t="e">
            <v>#DIV/0!</v>
          </cell>
          <cell r="CC104" t="e">
            <v>#DIV/0!</v>
          </cell>
          <cell r="CD104" t="e">
            <v>#DIV/0!</v>
          </cell>
          <cell r="CE104" t="e">
            <v>#DIV/0!</v>
          </cell>
          <cell r="CF104" t="e">
            <v>#DIV/0!</v>
          </cell>
          <cell r="CG104" t="e">
            <v>#DIV/0!</v>
          </cell>
          <cell r="CH104" t="e">
            <v>#DIV/0!</v>
          </cell>
          <cell r="CI104" t="e">
            <v>#DIV/0!</v>
          </cell>
          <cell r="CJ104" t="e">
            <v>#DIV/0!</v>
          </cell>
          <cell r="CK104" t="e">
            <v>#DIV/0!</v>
          </cell>
          <cell r="CL104" t="e">
            <v>#DIV/0!</v>
          </cell>
          <cell r="CM104" t="e">
            <v>#DIV/0!</v>
          </cell>
          <cell r="CN104" t="e">
            <v>#DIV/0!</v>
          </cell>
          <cell r="CO104" t="e">
            <v>#DIV/0!</v>
          </cell>
          <cell r="CP104" t="e">
            <v>#DIV/0!</v>
          </cell>
          <cell r="CQ104" t="e">
            <v>#DIV/0!</v>
          </cell>
          <cell r="CR104" t="e">
            <v>#DIV/0!</v>
          </cell>
          <cell r="CS104" t="e">
            <v>#DIV/0!</v>
          </cell>
          <cell r="CT104" t="e">
            <v>#DIV/0!</v>
          </cell>
          <cell r="CU104" t="e">
            <v>#DIV/0!</v>
          </cell>
          <cell r="CV104" t="e">
            <v>#DIV/0!</v>
          </cell>
          <cell r="CW104" t="e">
            <v>#DIV/0!</v>
          </cell>
          <cell r="CX104" t="e">
            <v>#DIV/0!</v>
          </cell>
          <cell r="CY104" t="e">
            <v>#DIV/0!</v>
          </cell>
          <cell r="CZ104" t="e">
            <v>#DIV/0!</v>
          </cell>
          <cell r="DA104" t="e">
            <v>#DIV/0!</v>
          </cell>
          <cell r="DB104" t="e">
            <v>#DIV/0!</v>
          </cell>
          <cell r="DC104" t="e">
            <v>#DIV/0!</v>
          </cell>
          <cell r="DD104" t="e">
            <v>#DIV/0!</v>
          </cell>
          <cell r="DE104" t="e">
            <v>#DIV/0!</v>
          </cell>
          <cell r="DF104" t="e">
            <v>#DIV/0!</v>
          </cell>
          <cell r="DG104" t="e">
            <v>#DIV/0!</v>
          </cell>
          <cell r="DH104" t="e">
            <v>#DIV/0!</v>
          </cell>
          <cell r="DI104" t="e">
            <v>#DIV/0!</v>
          </cell>
          <cell r="DJ104" t="e">
            <v>#DIV/0!</v>
          </cell>
          <cell r="DK104" t="e">
            <v>#DIV/0!</v>
          </cell>
          <cell r="DL104" t="e">
            <v>#DIV/0!</v>
          </cell>
          <cell r="DM104" t="e">
            <v>#DIV/0!</v>
          </cell>
          <cell r="DN104" t="e">
            <v>#DIV/0!</v>
          </cell>
          <cell r="DO104" t="e">
            <v>#DIV/0!</v>
          </cell>
        </row>
        <row r="138">
          <cell r="D138">
            <v>0</v>
          </cell>
        </row>
      </sheetData>
      <sheetData sheetId="8" refreshError="1">
        <row r="650">
          <cell r="D650" t="e">
            <v>#DIV/0!</v>
          </cell>
        </row>
        <row r="651">
          <cell r="D651" t="e">
            <v>#DIV/0!</v>
          </cell>
        </row>
      </sheetData>
      <sheetData sheetId="9" refreshError="1"/>
      <sheetData sheetId="10" refreshError="1"/>
      <sheetData sheetId="11" refreshError="1">
        <row r="20">
          <cell r="F20">
            <v>1.0664747026889365</v>
          </cell>
          <cell r="G20">
            <v>1.0878041967427152</v>
          </cell>
          <cell r="H20">
            <v>1.1095602806775695</v>
          </cell>
          <cell r="I20">
            <v>1.1317514862911209</v>
          </cell>
          <cell r="J20">
            <v>1.1543865160169433</v>
          </cell>
          <cell r="K20">
            <v>1.1774742463372823</v>
          </cell>
          <cell r="L20">
            <v>1.2010237312640279</v>
          </cell>
          <cell r="M20">
            <v>1.2250442058893085</v>
          </cell>
          <cell r="N20">
            <v>1.2495450900070948</v>
          </cell>
          <cell r="O20">
            <v>1.2745359918072365</v>
          </cell>
          <cell r="P20">
            <v>1.3000267116433815</v>
          </cell>
          <cell r="Q20">
            <v>1.326027245876249</v>
          </cell>
          <cell r="R20">
            <v>1.352547790793774</v>
          </cell>
          <cell r="S20">
            <v>1.3795987466096495</v>
          </cell>
          <cell r="T20">
            <v>1.4071907215418424</v>
          </cell>
          <cell r="U20">
            <v>1.4353345359726795</v>
          </cell>
          <cell r="V20">
            <v>1.464041226692133</v>
          </cell>
          <cell r="W20">
            <v>1.4933220512259757</v>
          </cell>
          <cell r="X20">
            <v>1.5231884922504952</v>
          </cell>
          <cell r="Y20">
            <v>1.5536522620955051</v>
          </cell>
          <cell r="Z20">
            <v>1.5847253073374152</v>
          </cell>
          <cell r="AA20">
            <v>1.6164198134841636</v>
          </cell>
          <cell r="AB20">
            <v>1.6487482097538468</v>
          </cell>
          <cell r="AC20">
            <v>1.681723173948924</v>
          </cell>
          <cell r="AD20">
            <v>1.7153576374279023</v>
          </cell>
          <cell r="AE20">
            <v>1.7496647901764604</v>
          </cell>
          <cell r="AF20">
            <v>1.7846580859799899</v>
          </cell>
          <cell r="AG20">
            <v>1.8203512476995896</v>
          </cell>
          <cell r="AH20">
            <v>1.8567582726535814</v>
          </cell>
          <cell r="AI20">
            <v>1.893893438106653</v>
          </cell>
          <cell r="AJ20">
            <v>1.9317713068687863</v>
          </cell>
          <cell r="AK20">
            <v>1.9704067330061619</v>
          </cell>
          <cell r="AL20">
            <v>2.009814867666285</v>
          </cell>
          <cell r="AM20">
            <v>2.0500111650196109</v>
          </cell>
          <cell r="AN20">
            <v>2.0910113883200032</v>
          </cell>
          <cell r="AO20">
            <v>2.1328316160864031</v>
          </cell>
          <cell r="AP20">
            <v>2.1754882484081315</v>
          </cell>
          <cell r="AQ20">
            <v>2.2189980133762939</v>
          </cell>
          <cell r="AR20">
            <v>2.26337797364382</v>
          </cell>
          <cell r="AS20">
            <v>2.3086455331166964</v>
          </cell>
          <cell r="AT20">
            <v>2.3548184437790303</v>
          </cell>
          <cell r="AU20">
            <v>2.4019148126546108</v>
          </cell>
          <cell r="AV20">
            <v>2.4499531089077031</v>
          </cell>
          <cell r="AW20">
            <v>2.4989521710858575</v>
          </cell>
          <cell r="AX20">
            <v>2.5489312145075744</v>
          </cell>
          <cell r="AY20">
            <v>2.5999098387977262</v>
          </cell>
        </row>
      </sheetData>
      <sheetData sheetId="12" refreshError="1"/>
      <sheetData sheetId="13" refreshError="1">
        <row r="18">
          <cell r="D18">
            <v>1</v>
          </cell>
        </row>
        <row r="49">
          <cell r="D49">
            <v>30.75993282037232</v>
          </cell>
        </row>
        <row r="50">
          <cell r="F50" t="e">
            <v>#DIV/0!</v>
          </cell>
          <cell r="G50" t="e">
            <v>#DIV/0!</v>
          </cell>
          <cell r="H50" t="e">
            <v>#DIV/0!</v>
          </cell>
          <cell r="I50" t="e">
            <v>#DIV/0!</v>
          </cell>
          <cell r="J50" t="e">
            <v>#DIV/0!</v>
          </cell>
          <cell r="K50" t="e">
            <v>#DIV/0!</v>
          </cell>
          <cell r="L50" t="e">
            <v>#DIV/0!</v>
          </cell>
          <cell r="M50" t="e">
            <v>#DIV/0!</v>
          </cell>
          <cell r="N50" t="e">
            <v>#DIV/0!</v>
          </cell>
          <cell r="O50" t="e">
            <v>#DIV/0!</v>
          </cell>
          <cell r="P50" t="e">
            <v>#DIV/0!</v>
          </cell>
          <cell r="Q50" t="e">
            <v>#DIV/0!</v>
          </cell>
          <cell r="R50" t="e">
            <v>#DIV/0!</v>
          </cell>
          <cell r="S50" t="e">
            <v>#DIV/0!</v>
          </cell>
          <cell r="T50" t="e">
            <v>#DIV/0!</v>
          </cell>
          <cell r="U50" t="e">
            <v>#DIV/0!</v>
          </cell>
          <cell r="V50" t="e">
            <v>#DIV/0!</v>
          </cell>
          <cell r="W50" t="e">
            <v>#DIV/0!</v>
          </cell>
          <cell r="X50" t="e">
            <v>#DIV/0!</v>
          </cell>
          <cell r="Y50" t="e">
            <v>#DIV/0!</v>
          </cell>
          <cell r="Z50" t="e">
            <v>#DIV/0!</v>
          </cell>
          <cell r="AA50" t="e">
            <v>#DIV/0!</v>
          </cell>
          <cell r="AB50" t="e">
            <v>#DIV/0!</v>
          </cell>
          <cell r="AC50" t="e">
            <v>#DIV/0!</v>
          </cell>
          <cell r="AD50" t="e">
            <v>#DIV/0!</v>
          </cell>
          <cell r="AE50" t="e">
            <v>#DIV/0!</v>
          </cell>
          <cell r="AF50" t="e">
            <v>#DIV/0!</v>
          </cell>
          <cell r="AG50" t="e">
            <v>#DIV/0!</v>
          </cell>
          <cell r="AH50" t="e">
            <v>#DIV/0!</v>
          </cell>
          <cell r="AI50" t="e">
            <v>#DIV/0!</v>
          </cell>
          <cell r="AJ50" t="e">
            <v>#DIV/0!</v>
          </cell>
          <cell r="AK50" t="e">
            <v>#DIV/0!</v>
          </cell>
          <cell r="AL50" t="e">
            <v>#DIV/0!</v>
          </cell>
          <cell r="AM50" t="e">
            <v>#DIV/0!</v>
          </cell>
          <cell r="AN50" t="e">
            <v>#DIV/0!</v>
          </cell>
          <cell r="AO50" t="e">
            <v>#DIV/0!</v>
          </cell>
          <cell r="AP50" t="e">
            <v>#DIV/0!</v>
          </cell>
          <cell r="AQ50" t="e">
            <v>#DIV/0!</v>
          </cell>
          <cell r="AR50" t="e">
            <v>#DIV/0!</v>
          </cell>
          <cell r="AS50" t="e">
            <v>#DIV/0!</v>
          </cell>
          <cell r="AT50" t="e">
            <v>#DIV/0!</v>
          </cell>
          <cell r="AU50" t="e">
            <v>#DIV/0!</v>
          </cell>
          <cell r="AV50" t="e">
            <v>#DIV/0!</v>
          </cell>
          <cell r="AW50" t="e">
            <v>#DIV/0!</v>
          </cell>
          <cell r="AX50" t="e">
            <v>#DIV/0!</v>
          </cell>
        </row>
        <row r="51">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1</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row>
        <row r="68">
          <cell r="F68">
            <v>1.0039683787044291</v>
          </cell>
          <cell r="G68">
            <v>1.0240477462785178</v>
          </cell>
          <cell r="H68">
            <v>1.0445287012040883</v>
          </cell>
          <cell r="I68">
            <v>1.0654192752281699</v>
          </cell>
          <cell r="J68">
            <v>1.0867276607327334</v>
          </cell>
          <cell r="K68">
            <v>1.1084622139473881</v>
          </cell>
          <cell r="L68">
            <v>1.1306314582263359</v>
          </cell>
          <cell r="M68">
            <v>1.1532440873908627</v>
          </cell>
          <cell r="N68">
            <v>1.1763089691386799</v>
          </cell>
          <cell r="O68">
            <v>1.1998351485214536</v>
          </cell>
          <cell r="P68">
            <v>1.2238318514918827</v>
          </cell>
          <cell r="Q68">
            <v>1.2483084885217204</v>
          </cell>
          <cell r="R68">
            <v>1.2732746582921548</v>
          </cell>
          <cell r="S68">
            <v>1.2987401514579979</v>
          </cell>
          <cell r="T68">
            <v>1.3247149544871579</v>
          </cell>
          <cell r="U68">
            <v>1.3512092535769011</v>
          </cell>
          <cell r="V68">
            <v>1.3782334386484392</v>
          </cell>
          <cell r="W68">
            <v>1.4057981074214079</v>
          </cell>
          <cell r="X68">
            <v>1.433914069569836</v>
          </cell>
          <cell r="Y68">
            <v>1.4625923509612329</v>
          </cell>
          <cell r="Z68">
            <v>1.4918441979804575</v>
          </cell>
          <cell r="AA68">
            <v>1.5216810819400668</v>
          </cell>
          <cell r="AB68">
            <v>1.552114703578868</v>
          </cell>
          <cell r="AC68">
            <v>1.5831569976504454</v>
          </cell>
          <cell r="AD68">
            <v>1.6148201376034543</v>
          </cell>
          <cell r="AE68">
            <v>1.6471165403555235</v>
          </cell>
          <cell r="AF68">
            <v>1.6800588711626339</v>
          </cell>
          <cell r="AG68">
            <v>1.7136600485858866</v>
          </cell>
          <cell r="AH68">
            <v>1.7479332495576043</v>
          </cell>
          <cell r="AI68">
            <v>1.7828919145487565</v>
          </cell>
          <cell r="AJ68">
            <v>1.8185497528397316</v>
          </cell>
          <cell r="AK68">
            <v>1.8549207478965264</v>
          </cell>
          <cell r="AL68">
            <v>1.8920191628544569</v>
          </cell>
          <cell r="AM68">
            <v>1.9298595461115462</v>
          </cell>
          <cell r="AN68">
            <v>1.9684567370337771</v>
          </cell>
          <cell r="AO68">
            <v>2.0078258717744526</v>
          </cell>
          <cell r="AP68">
            <v>2.0479823892099418</v>
          </cell>
          <cell r="AQ68">
            <v>2.0889420369941405</v>
          </cell>
          <cell r="AR68">
            <v>2.1307208777340234</v>
          </cell>
          <cell r="AS68">
            <v>2.1733352952887039</v>
          </cell>
          <cell r="AT68">
            <v>2.2168020011944782</v>
          </cell>
          <cell r="AU68">
            <v>2.2611380412183677</v>
          </cell>
          <cell r="AV68">
            <v>2.3063608020427351</v>
          </cell>
          <cell r="AW68">
            <v>2.3524880180835899</v>
          </cell>
          <cell r="AX68">
            <v>2.3995377784452616</v>
          </cell>
          <cell r="AY68">
            <v>2.4475285340141668</v>
          </cell>
        </row>
        <row r="94">
          <cell r="D94">
            <v>-3.5500000000000002E-3</v>
          </cell>
        </row>
        <row r="139">
          <cell r="F139">
            <v>0</v>
          </cell>
          <cell r="G139">
            <v>0</v>
          </cell>
          <cell r="H139">
            <v>0</v>
          </cell>
          <cell r="I139">
            <v>0</v>
          </cell>
          <cell r="J139">
            <v>0</v>
          </cell>
          <cell r="K139">
            <v>2.8050041044586678</v>
          </cell>
          <cell r="L139">
            <v>13.151492908963395</v>
          </cell>
          <cell r="M139">
            <v>12.857134357941142</v>
          </cell>
          <cell r="N139">
            <v>12.839618547022445</v>
          </cell>
          <cell r="O139">
            <v>12.839532240964477</v>
          </cell>
          <cell r="P139">
            <v>12.83944928147683</v>
          </cell>
          <cell r="Q139">
            <v>12.855988145707407</v>
          </cell>
          <cell r="R139">
            <v>12.839593992587147</v>
          </cell>
          <cell r="S139">
            <v>12.839523918960598</v>
          </cell>
          <cell r="T139">
            <v>12.839459205930241</v>
          </cell>
          <cell r="U139">
            <v>12.855017087905679</v>
          </cell>
          <cell r="V139">
            <v>12.839589229311898</v>
          </cell>
          <cell r="W139">
            <v>12.839544345148086</v>
          </cell>
          <cell r="X139">
            <v>12.83950746699227</v>
          </cell>
          <cell r="Y139">
            <v>12.854321018929992</v>
          </cell>
          <cell r="Z139">
            <v>12.839614110014978</v>
          </cell>
          <cell r="AA139">
            <v>12.839606134252449</v>
          </cell>
          <cell r="AB139">
            <v>12.839609606280987</v>
          </cell>
          <cell r="AC139">
            <v>12.854030007412725</v>
          </cell>
          <cell r="AD139">
            <v>12.83968176303649</v>
          </cell>
          <cell r="AE139">
            <v>12.839725893206763</v>
          </cell>
          <cell r="AF139">
            <v>12.839785913829996</v>
          </cell>
          <cell r="AG139">
            <v>12.854312006543505</v>
          </cell>
          <cell r="AH139">
            <v>12.839809523104444</v>
          </cell>
          <cell r="AI139">
            <v>12.839925323043627</v>
          </cell>
          <cell r="AJ139">
            <v>12.840062710004577</v>
          </cell>
          <cell r="AK139">
            <v>12.855382280194398</v>
          </cell>
          <cell r="AL139">
            <v>12.840020104814071</v>
          </cell>
          <cell r="AM139">
            <v>12.840232602245731</v>
          </cell>
          <cell r="AN139">
            <v>12.840473949703711</v>
          </cell>
          <cell r="AO139">
            <v>10.694154447902422</v>
          </cell>
          <cell r="AP139">
            <v>1.1430902520833304E-16</v>
          </cell>
          <cell r="AQ139">
            <v>1.1430902520833304E-16</v>
          </cell>
          <cell r="AR139">
            <v>1.1430902520833304E-16</v>
          </cell>
          <cell r="AS139">
            <v>1.1430902520833304E-16</v>
          </cell>
          <cell r="AT139">
            <v>1.1430902520833304E-16</v>
          </cell>
          <cell r="AU139">
            <v>1.1430902520833304E-16</v>
          </cell>
          <cell r="AV139">
            <v>1.1430902520833304E-16</v>
          </cell>
          <cell r="AW139">
            <v>1.1430902520833304E-16</v>
          </cell>
          <cell r="AX139">
            <v>1.1430902520833304E-16</v>
          </cell>
          <cell r="AY139">
            <v>1.1430902520833304E-16</v>
          </cell>
        </row>
        <row r="149">
          <cell r="D149">
            <v>1</v>
          </cell>
        </row>
        <row r="151">
          <cell r="D151">
            <v>0.4</v>
          </cell>
        </row>
        <row r="181">
          <cell r="D181" t="e">
            <v>#DIV/0!</v>
          </cell>
        </row>
        <row r="182">
          <cell r="D182" t="e">
            <v>#DIV/0!</v>
          </cell>
        </row>
        <row r="183">
          <cell r="D183" t="e">
            <v>#DIV/0!</v>
          </cell>
        </row>
        <row r="184">
          <cell r="D184" t="e">
            <v>#DIV/0!</v>
          </cell>
        </row>
        <row r="185">
          <cell r="D185" t="e">
            <v>#DIV/0!</v>
          </cell>
        </row>
        <row r="219">
          <cell r="D219">
            <v>221.33061427541122</v>
          </cell>
        </row>
      </sheetData>
      <sheetData sheetId="14" refreshError="1">
        <row r="263">
          <cell r="F263" t="str">
            <v>-</v>
          </cell>
          <cell r="G263" t="e">
            <v>#DIV/0!</v>
          </cell>
          <cell r="H263" t="e">
            <v>#DIV/0!</v>
          </cell>
          <cell r="I263" t="e">
            <v>#DIV/0!</v>
          </cell>
          <cell r="J263" t="e">
            <v>#DIV/0!</v>
          </cell>
          <cell r="K263" t="e">
            <v>#DIV/0!</v>
          </cell>
          <cell r="L263" t="e">
            <v>#DIV/0!</v>
          </cell>
          <cell r="M263" t="e">
            <v>#DIV/0!</v>
          </cell>
          <cell r="N263" t="e">
            <v>#DIV/0!</v>
          </cell>
          <cell r="O263" t="e">
            <v>#DIV/0!</v>
          </cell>
          <cell r="P263" t="e">
            <v>#DIV/0!</v>
          </cell>
          <cell r="Q263" t="e">
            <v>#DIV/0!</v>
          </cell>
          <cell r="R263" t="e">
            <v>#DIV/0!</v>
          </cell>
          <cell r="S263" t="e">
            <v>#DIV/0!</v>
          </cell>
          <cell r="T263" t="e">
            <v>#DIV/0!</v>
          </cell>
          <cell r="U263" t="e">
            <v>#DIV/0!</v>
          </cell>
          <cell r="V263" t="e">
            <v>#DIV/0!</v>
          </cell>
          <cell r="W263" t="e">
            <v>#DIV/0!</v>
          </cell>
          <cell r="X263" t="e">
            <v>#DIV/0!</v>
          </cell>
          <cell r="Y263" t="e">
            <v>#DIV/0!</v>
          </cell>
          <cell r="Z263" t="e">
            <v>#DIV/0!</v>
          </cell>
          <cell r="AA263" t="e">
            <v>#DIV/0!</v>
          </cell>
          <cell r="AB263" t="e">
            <v>#DIV/0!</v>
          </cell>
          <cell r="AC263" t="e">
            <v>#DIV/0!</v>
          </cell>
          <cell r="AD263" t="e">
            <v>#DIV/0!</v>
          </cell>
          <cell r="AE263" t="e">
            <v>#DIV/0!</v>
          </cell>
          <cell r="AF263" t="e">
            <v>#DIV/0!</v>
          </cell>
          <cell r="AG263" t="e">
            <v>#DIV/0!</v>
          </cell>
          <cell r="AH263" t="e">
            <v>#DIV/0!</v>
          </cell>
          <cell r="AI263" t="e">
            <v>#DIV/0!</v>
          </cell>
          <cell r="AJ263" t="e">
            <v>#DIV/0!</v>
          </cell>
          <cell r="AK263" t="e">
            <v>#DIV/0!</v>
          </cell>
          <cell r="AL263" t="e">
            <v>#DIV/0!</v>
          </cell>
          <cell r="AM263" t="e">
            <v>#DIV/0!</v>
          </cell>
          <cell r="AN263" t="e">
            <v>#DIV/0!</v>
          </cell>
          <cell r="AO263" t="e">
            <v>#DIV/0!</v>
          </cell>
          <cell r="AP263" t="e">
            <v>#DIV/0!</v>
          </cell>
          <cell r="AQ263" t="e">
            <v>#DIV/0!</v>
          </cell>
          <cell r="AR263" t="e">
            <v>#DIV/0!</v>
          </cell>
          <cell r="AS263" t="e">
            <v>#DIV/0!</v>
          </cell>
          <cell r="AT263" t="e">
            <v>#DIV/0!</v>
          </cell>
          <cell r="AU263" t="e">
            <v>#DIV/0!</v>
          </cell>
          <cell r="AV263" t="e">
            <v>#DIV/0!</v>
          </cell>
          <cell r="AW263" t="e">
            <v>#DIV/0!</v>
          </cell>
          <cell r="AX263" t="e">
            <v>#DIV/0!</v>
          </cell>
          <cell r="AY263" t="e">
            <v>#DIV/0!</v>
          </cell>
        </row>
        <row r="264">
          <cell r="F264" t="str">
            <v>-</v>
          </cell>
          <cell r="G264" t="str">
            <v>-</v>
          </cell>
          <cell r="H264" t="str">
            <v>-</v>
          </cell>
          <cell r="I264" t="str">
            <v>-</v>
          </cell>
          <cell r="J264" t="str">
            <v>-</v>
          </cell>
          <cell r="K264" t="str">
            <v>-</v>
          </cell>
          <cell r="L264">
            <v>2.2441515842921742</v>
          </cell>
          <cell r="M264">
            <v>2.2824731767725024</v>
          </cell>
          <cell r="N264">
            <v>2.3266293514689398</v>
          </cell>
          <cell r="O264">
            <v>2.1698872638574258</v>
          </cell>
          <cell r="P264">
            <v>2.26468488279879</v>
          </cell>
          <cell r="Q264">
            <v>2.4036228049163304</v>
          </cell>
          <cell r="R264">
            <v>2.6517094918945761</v>
          </cell>
          <cell r="S264">
            <v>3.20535505046761</v>
          </cell>
          <cell r="T264">
            <v>8.019216181853281</v>
          </cell>
          <cell r="U264" t="str">
            <v>-</v>
          </cell>
          <cell r="V264" t="str">
            <v>-</v>
          </cell>
          <cell r="W264" t="str">
            <v>-</v>
          </cell>
          <cell r="X264" t="str">
            <v>-</v>
          </cell>
          <cell r="Y264" t="str">
            <v>-</v>
          </cell>
          <cell r="Z264" t="str">
            <v>-</v>
          </cell>
          <cell r="AA264" t="str">
            <v>-</v>
          </cell>
          <cell r="AB264" t="str">
            <v>-</v>
          </cell>
          <cell r="AC264" t="str">
            <v>-</v>
          </cell>
          <cell r="AD264" t="str">
            <v>-</v>
          </cell>
          <cell r="AE264" t="str">
            <v>-</v>
          </cell>
          <cell r="AF264" t="str">
            <v>-</v>
          </cell>
          <cell r="AG264" t="str">
            <v>-</v>
          </cell>
          <cell r="AH264" t="str">
            <v>-</v>
          </cell>
          <cell r="AI264" t="str">
            <v>-</v>
          </cell>
          <cell r="AJ264" t="str">
            <v>-</v>
          </cell>
          <cell r="AK264" t="str">
            <v>-</v>
          </cell>
          <cell r="AL264" t="str">
            <v>-</v>
          </cell>
          <cell r="AM264" t="str">
            <v>-</v>
          </cell>
          <cell r="AN264" t="str">
            <v>-</v>
          </cell>
          <cell r="AO264" t="str">
            <v>-</v>
          </cell>
          <cell r="AP264" t="str">
            <v>-</v>
          </cell>
          <cell r="AQ264" t="str">
            <v>-</v>
          </cell>
          <cell r="AR264" t="str">
            <v>-</v>
          </cell>
          <cell r="AS264" t="str">
            <v>-</v>
          </cell>
          <cell r="AT264" t="str">
            <v>-</v>
          </cell>
          <cell r="AU264" t="str">
            <v>-</v>
          </cell>
          <cell r="AV264" t="str">
            <v>-</v>
          </cell>
          <cell r="AW264" t="str">
            <v>-</v>
          </cell>
          <cell r="AX264" t="str">
            <v>-</v>
          </cell>
          <cell r="AY264" t="str">
            <v>-</v>
          </cell>
        </row>
      </sheetData>
      <sheetData sheetId="15" refreshError="1"/>
      <sheetData sheetId="16" refreshError="1"/>
      <sheetData sheetId="17" refreshError="1"/>
      <sheetData sheetId="18" refreshError="1">
        <row r="8">
          <cell r="A8">
            <v>1</v>
          </cell>
        </row>
        <row r="9">
          <cell r="B9" t="str">
            <v>Sponsor Case - Courbe C2</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uv"/>
      <sheetName val="Synthèse"/>
      <sheetName val="Sommaire"/>
      <sheetName val="Hyp"/>
      <sheetName val="Input"/>
      <sheetName val="Flag"/>
      <sheetName val="Construction_phase"/>
      <sheetName val="Capex"/>
      <sheetName val="Opex"/>
      <sheetName val="Trafic"/>
      <sheetName val="Dette"/>
      <sheetName val="Amort"/>
      <sheetName val="P&amp;L"/>
      <sheetName val="Taxes"/>
      <sheetName val="CF"/>
      <sheetName val="BS - S&amp;U"/>
      <sheetName val="Résiliation"/>
      <sheetName val="Ratios"/>
      <sheetName val="Annual results"/>
      <sheetName val="G-CF"/>
      <sheetName val="Tirage Equity Bridge"/>
      <sheetName val="Tirage dette"/>
      <sheetName val="G-Remboursement"/>
      <sheetName val="G- Distri CF"/>
      <sheetName val="G-ADSCR"/>
      <sheetName val="G - Provision "/>
      <sheetName val="G - Structure"/>
      <sheetName val="G-TRI"/>
      <sheetName val="Chart Data"/>
      <sheetName val="Formulaire (euros constants)"/>
      <sheetName val="Formulaire (euros courants)"/>
    </sheetNames>
    <sheetDataSet>
      <sheetData sheetId="0"/>
      <sheetData sheetId="1">
        <row r="9">
          <cell r="W9">
            <v>0.1</v>
          </cell>
        </row>
      </sheetData>
      <sheetData sheetId="2"/>
      <sheetData sheetId="3">
        <row r="4">
          <cell r="C4" t="str">
            <v>FR</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
      <sheetName val="SAISIE"/>
      <sheetName val="epargne"/>
      <sheetName val="investsst"/>
      <sheetName val="DETTE (2)"/>
      <sheetName val="CALCUL SIG"/>
      <sheetName val="HYP PROSP"/>
      <sheetName val="1.EXECUTION"/>
      <sheetName val="2.FINANCEMENT"/>
      <sheetName val="3.DETTE (2)"/>
      <sheetName val="4.EMPLOI RESSOURCES"/>
      <sheetName val="3.DETTE"/>
      <sheetName val="DETTE"/>
      <sheetName val="Feuil1"/>
    </sheetNames>
    <sheetDataSet>
      <sheetData sheetId="0">
        <row r="1">
          <cell r="A1">
            <v>1</v>
          </cell>
        </row>
      </sheetData>
      <sheetData sheetId="1">
        <row r="3">
          <cell r="A3">
            <v>60223</v>
          </cell>
          <cell r="H3" t="str">
            <v>FONCTIONNEMENTD</v>
          </cell>
        </row>
        <row r="4">
          <cell r="H4" t="str">
            <v>FONCTIONNEMENTD</v>
          </cell>
        </row>
        <row r="5">
          <cell r="H5" t="str">
            <v>FONCTIONNEMENTD</v>
          </cell>
        </row>
        <row r="6">
          <cell r="H6" t="str">
            <v>FONCTIONNEMENTD</v>
          </cell>
        </row>
        <row r="7">
          <cell r="H7" t="str">
            <v>FONCTIONNEMENTD</v>
          </cell>
        </row>
        <row r="8">
          <cell r="H8" t="str">
            <v>FONCTIONNEMENTD</v>
          </cell>
        </row>
        <row r="9">
          <cell r="H9" t="str">
            <v>FONCTIONNEMENTD</v>
          </cell>
        </row>
        <row r="10">
          <cell r="H10" t="str">
            <v>FONCTIONNEMENTD</v>
          </cell>
        </row>
        <row r="11">
          <cell r="H11" t="str">
            <v>FONCTIONNEMENTD</v>
          </cell>
        </row>
        <row r="12">
          <cell r="H12" t="str">
            <v>FONCTIONNEMENTD</v>
          </cell>
        </row>
        <row r="13">
          <cell r="H13" t="str">
            <v>FONCTIONNEMENTD</v>
          </cell>
        </row>
        <row r="14">
          <cell r="H14" t="str">
            <v>FONCTIONNEMENTD</v>
          </cell>
        </row>
        <row r="15">
          <cell r="H15" t="str">
            <v>FONCTIONNEMENTD</v>
          </cell>
        </row>
        <row r="16">
          <cell r="H16" t="str">
            <v>FONCTIONNEMENTD</v>
          </cell>
        </row>
        <row r="17">
          <cell r="H17" t="str">
            <v>FONCTIONNEMENTD</v>
          </cell>
        </row>
        <row r="18">
          <cell r="H18" t="str">
            <v>FONCTIONNEMENTD</v>
          </cell>
        </row>
        <row r="19">
          <cell r="H19" t="str">
            <v>FONCTIONNEMENTD</v>
          </cell>
        </row>
        <row r="20">
          <cell r="H20" t="str">
            <v>FONCTIONNEMENTD</v>
          </cell>
        </row>
        <row r="21">
          <cell r="H21" t="str">
            <v>FONCTIONNEMENTD</v>
          </cell>
        </row>
        <row r="22">
          <cell r="H22" t="str">
            <v>FONCTIONNEMENTD</v>
          </cell>
        </row>
        <row r="23">
          <cell r="H23" t="str">
            <v>FONCTIONNEMENTD</v>
          </cell>
        </row>
        <row r="24">
          <cell r="H24" t="str">
            <v>FONCTIONNEMENTD</v>
          </cell>
        </row>
        <row r="25">
          <cell r="H25" t="str">
            <v>FONCTIONNEMENTD</v>
          </cell>
        </row>
        <row r="26">
          <cell r="H26" t="str">
            <v>FONCTIONNEMENTD</v>
          </cell>
        </row>
        <row r="27">
          <cell r="H27" t="str">
            <v>FONCTIONNEMENTD</v>
          </cell>
        </row>
        <row r="28">
          <cell r="H28" t="str">
            <v>FONCTIONNEMENTD</v>
          </cell>
        </row>
        <row r="29">
          <cell r="H29" t="str">
            <v>FONCTIONNEMENTD</v>
          </cell>
        </row>
        <row r="30">
          <cell r="H30" t="str">
            <v>FONCTIONNEMENTD</v>
          </cell>
        </row>
        <row r="31">
          <cell r="H31" t="str">
            <v>FONCTIONNEMENTD</v>
          </cell>
        </row>
        <row r="32">
          <cell r="H32" t="str">
            <v>FONCTIONNEMENTD</v>
          </cell>
        </row>
        <row r="33">
          <cell r="H33" t="str">
            <v>FONCTIONNEMENTD</v>
          </cell>
        </row>
        <row r="34">
          <cell r="H34" t="str">
            <v>FONCTIONNEMENTD</v>
          </cell>
        </row>
        <row r="35">
          <cell r="H35" t="str">
            <v>FONCTIONNEMENTD</v>
          </cell>
        </row>
        <row r="36">
          <cell r="H36" t="str">
            <v>FONCTIONNEMENTD</v>
          </cell>
        </row>
        <row r="37">
          <cell r="H37" t="str">
            <v>FONCTIONNEMENTD</v>
          </cell>
        </row>
        <row r="38">
          <cell r="H38" t="str">
            <v>FONCTIONNEMENTD</v>
          </cell>
        </row>
        <row r="39">
          <cell r="H39" t="str">
            <v>FONCTIONNEMENTD</v>
          </cell>
        </row>
        <row r="40">
          <cell r="H40" t="str">
            <v>FONCTIONNEMENTD</v>
          </cell>
        </row>
        <row r="41">
          <cell r="H41" t="str">
            <v>FONCTIONNEMENTD</v>
          </cell>
        </row>
        <row r="42">
          <cell r="H42" t="str">
            <v>FONCTIONNEMENTD</v>
          </cell>
        </row>
        <row r="43">
          <cell r="H43" t="str">
            <v>FONCTIONNEMENTD</v>
          </cell>
        </row>
        <row r="44">
          <cell r="H44" t="str">
            <v>FONCTIONNEMENTD</v>
          </cell>
        </row>
        <row r="45">
          <cell r="H45" t="str">
            <v>FONCTIONNEMENTD</v>
          </cell>
        </row>
        <row r="46">
          <cell r="H46" t="str">
            <v>FONCTIONNEMENTD</v>
          </cell>
        </row>
        <row r="47">
          <cell r="H47" t="str">
            <v>FONCTIONNEMENTD</v>
          </cell>
        </row>
        <row r="48">
          <cell r="H48" t="str">
            <v>FONCTIONNEMENTD</v>
          </cell>
        </row>
        <row r="49">
          <cell r="H49" t="str">
            <v>FONCTIONNEMENTD</v>
          </cell>
        </row>
        <row r="50">
          <cell r="H50" t="str">
            <v>FONCTIONNEMENTD</v>
          </cell>
        </row>
        <row r="51">
          <cell r="H51" t="str">
            <v>FONCTIONNEMENTD</v>
          </cell>
        </row>
        <row r="52">
          <cell r="H52" t="str">
            <v>FONCTIONNEMENTD</v>
          </cell>
        </row>
        <row r="53">
          <cell r="H53" t="str">
            <v>FONCTIONNEMENTD</v>
          </cell>
        </row>
        <row r="54">
          <cell r="H54" t="str">
            <v>FONCTIONNEMENTD</v>
          </cell>
        </row>
        <row r="55">
          <cell r="H55" t="str">
            <v>FONCTIONNEMENTD</v>
          </cell>
        </row>
        <row r="56">
          <cell r="H56" t="str">
            <v>FONCTIONNEMENTD</v>
          </cell>
        </row>
        <row r="57">
          <cell r="H57" t="str">
            <v>FONCTIONNEMENTD</v>
          </cell>
        </row>
        <row r="58">
          <cell r="H58" t="str">
            <v>FONCTIONNEMENTD</v>
          </cell>
        </row>
        <row r="59">
          <cell r="H59" t="str">
            <v>FONCTIONNEMENTD</v>
          </cell>
        </row>
        <row r="60">
          <cell r="H60" t="str">
            <v>FONCTIONNEMENTD</v>
          </cell>
        </row>
        <row r="61">
          <cell r="H61" t="str">
            <v>FONCTIONNEMENTD</v>
          </cell>
        </row>
        <row r="62">
          <cell r="H62" t="str">
            <v>FONCTIONNEMENTD</v>
          </cell>
        </row>
        <row r="63">
          <cell r="H63" t="str">
            <v>FONCTIONNEMENTD</v>
          </cell>
        </row>
        <row r="64">
          <cell r="H64" t="str">
            <v>FONCTIONNEMENTD</v>
          </cell>
        </row>
        <row r="65">
          <cell r="H65" t="str">
            <v>FONCTIONNEMENTD</v>
          </cell>
        </row>
        <row r="66">
          <cell r="H66" t="str">
            <v>FONCTIONNEMENTD</v>
          </cell>
        </row>
        <row r="67">
          <cell r="H67" t="str">
            <v>FONCTIONNEMENTD</v>
          </cell>
        </row>
        <row r="68">
          <cell r="H68" t="str">
            <v>FONCTIONNEMENTD</v>
          </cell>
        </row>
        <row r="69">
          <cell r="H69" t="str">
            <v>FONCTIONNEMENTD</v>
          </cell>
        </row>
        <row r="70">
          <cell r="H70" t="str">
            <v>FONCTIONNEMENTD</v>
          </cell>
        </row>
        <row r="71">
          <cell r="H71" t="str">
            <v>FONCTIONNEMENTD</v>
          </cell>
        </row>
        <row r="72">
          <cell r="H72" t="str">
            <v>FONCTIONNEMENTD</v>
          </cell>
        </row>
        <row r="73">
          <cell r="H73" t="str">
            <v>FONCTIONNEMENTD</v>
          </cell>
        </row>
        <row r="74">
          <cell r="H74" t="str">
            <v>FONCTIONNEMENTD</v>
          </cell>
        </row>
        <row r="75">
          <cell r="H75" t="str">
            <v>FONCTIONNEMENTD</v>
          </cell>
        </row>
        <row r="76">
          <cell r="H76" t="str">
            <v>FONCTIONNEMENTD</v>
          </cell>
        </row>
        <row r="77">
          <cell r="H77" t="str">
            <v>FONCTIONNEMENTD</v>
          </cell>
        </row>
        <row r="78">
          <cell r="H78" t="str">
            <v>FONCTIONNEMENTD</v>
          </cell>
        </row>
        <row r="79">
          <cell r="H79" t="str">
            <v>FONCTIONNEMENTD</v>
          </cell>
        </row>
        <row r="80">
          <cell r="H80" t="str">
            <v>FONCTIONNEMENTD</v>
          </cell>
        </row>
        <row r="81">
          <cell r="H81" t="str">
            <v>FONCTIONNEMENTD</v>
          </cell>
        </row>
        <row r="82">
          <cell r="H82" t="str">
            <v>FONCTIONNEMENTD</v>
          </cell>
        </row>
        <row r="83">
          <cell r="H83" t="str">
            <v>FONCTIONNEMENTD</v>
          </cell>
        </row>
        <row r="84">
          <cell r="H84" t="str">
            <v>FONCTIONNEMENTD</v>
          </cell>
        </row>
        <row r="85">
          <cell r="H85" t="str">
            <v>FONCTIONNEMENTD</v>
          </cell>
        </row>
        <row r="86">
          <cell r="H86" t="str">
            <v>FONCTIONNEMENTD</v>
          </cell>
        </row>
        <row r="87">
          <cell r="H87" t="str">
            <v>FONCTIONNEMENTD</v>
          </cell>
        </row>
        <row r="88">
          <cell r="H88" t="str">
            <v>FONCTIONNEMENTD</v>
          </cell>
        </row>
        <row r="89">
          <cell r="H89" t="str">
            <v>FONCTIONNEMENTD</v>
          </cell>
        </row>
        <row r="90">
          <cell r="H90" t="str">
            <v>FONCTIONNEMENTD</v>
          </cell>
        </row>
        <row r="91">
          <cell r="H91" t="str">
            <v>FONCTIONNEMENTD</v>
          </cell>
        </row>
        <row r="92">
          <cell r="H92" t="str">
            <v>FONCTIONNEMENTR</v>
          </cell>
        </row>
        <row r="93">
          <cell r="H93" t="str">
            <v>FONCTIONNEMENTR</v>
          </cell>
        </row>
        <row r="94">
          <cell r="H94" t="str">
            <v>FONCTIONNEMENTR</v>
          </cell>
        </row>
        <row r="95">
          <cell r="H95" t="str">
            <v>FONCTIONNEMENTR</v>
          </cell>
        </row>
        <row r="96">
          <cell r="H96" t="str">
            <v>FONCTIONNEMENTR</v>
          </cell>
        </row>
        <row r="97">
          <cell r="H97" t="str">
            <v>FONCTIONNEMENTR</v>
          </cell>
        </row>
        <row r="98">
          <cell r="H98" t="str">
            <v>FONCTIONNEMENTR</v>
          </cell>
        </row>
        <row r="99">
          <cell r="H99" t="str">
            <v>FONCTIONNEMENTR</v>
          </cell>
        </row>
        <row r="100">
          <cell r="H100" t="str">
            <v>FONCTIONNEMENTR</v>
          </cell>
        </row>
        <row r="101">
          <cell r="H101" t="str">
            <v>FONCTIONNEMENTR</v>
          </cell>
        </row>
        <row r="102">
          <cell r="H102" t="str">
            <v>FONCTIONNEMENTR</v>
          </cell>
        </row>
        <row r="103">
          <cell r="H103" t="str">
            <v>FONCTIONNEMENTR</v>
          </cell>
        </row>
        <row r="104">
          <cell r="H104" t="str">
            <v>FONCTIONNEMENTR</v>
          </cell>
        </row>
        <row r="105">
          <cell r="H105" t="str">
            <v>FONCTIONNEMENTR</v>
          </cell>
        </row>
        <row r="106">
          <cell r="H106" t="str">
            <v>FONCTIONNEMENTR</v>
          </cell>
        </row>
        <row r="107">
          <cell r="H107" t="str">
            <v>FONCTIONNEMENTR</v>
          </cell>
        </row>
        <row r="108">
          <cell r="H108" t="str">
            <v>FONCTIONNEMENTR</v>
          </cell>
        </row>
        <row r="109">
          <cell r="H109" t="str">
            <v>FONCTIONNEMENTR</v>
          </cell>
        </row>
        <row r="110">
          <cell r="H110" t="str">
            <v>FONCTIONNEMENTR</v>
          </cell>
        </row>
        <row r="111">
          <cell r="H111" t="str">
            <v>FONCTIONNEMENTR</v>
          </cell>
        </row>
        <row r="112">
          <cell r="H112" t="str">
            <v>FONCTIONNEMENTR</v>
          </cell>
        </row>
        <row r="113">
          <cell r="H113" t="str">
            <v>FONCTIONNEMENTR</v>
          </cell>
        </row>
        <row r="114">
          <cell r="H114" t="str">
            <v>FONCTIONNEMENTR</v>
          </cell>
        </row>
        <row r="115">
          <cell r="H115" t="str">
            <v>FONCTIONNEMENTR</v>
          </cell>
        </row>
        <row r="116">
          <cell r="H116" t="str">
            <v>FONCTIONNEMENTR</v>
          </cell>
        </row>
        <row r="117">
          <cell r="H117" t="str">
            <v>FONCTIONNEMENTR</v>
          </cell>
        </row>
        <row r="118">
          <cell r="H118" t="str">
            <v>FONCTIONNEMENTR</v>
          </cell>
        </row>
        <row r="119">
          <cell r="H119" t="str">
            <v>FONCTIONNEMENTR</v>
          </cell>
        </row>
        <row r="120">
          <cell r="H120" t="str">
            <v>FONCTIONNEMENTR</v>
          </cell>
        </row>
        <row r="121">
          <cell r="H121" t="str">
            <v>FONCTIONNEMENTR</v>
          </cell>
        </row>
        <row r="122">
          <cell r="H122" t="str">
            <v>FONCTIONNEMENTR</v>
          </cell>
        </row>
        <row r="123">
          <cell r="H123" t="str">
            <v>FONCTIONNEMENTR</v>
          </cell>
        </row>
        <row r="124">
          <cell r="H124" t="str">
            <v>FONCTIONNEMENTR</v>
          </cell>
        </row>
        <row r="125">
          <cell r="H125" t="str">
            <v>FONCTIONNEMENTR</v>
          </cell>
        </row>
        <row r="126">
          <cell r="H126" t="str">
            <v>FONCTIONNEMENTR</v>
          </cell>
        </row>
        <row r="127">
          <cell r="H127" t="str">
            <v>FONCTIONNEMENTR</v>
          </cell>
        </row>
        <row r="128">
          <cell r="H128" t="str">
            <v>FONCTIONNEMENTR</v>
          </cell>
        </row>
        <row r="129">
          <cell r="H129" t="str">
            <v>FONCTIONNEMENTR</v>
          </cell>
        </row>
        <row r="130">
          <cell r="H130" t="str">
            <v>FONCTIONNEMENTR</v>
          </cell>
        </row>
        <row r="131">
          <cell r="H131" t="str">
            <v>FONCTIONNEMENTR</v>
          </cell>
        </row>
        <row r="132">
          <cell r="H132" t="str">
            <v>FONCTIONNEMENTR</v>
          </cell>
        </row>
        <row r="133">
          <cell r="H133" t="str">
            <v>INVESTISSEMENTSD</v>
          </cell>
        </row>
        <row r="134">
          <cell r="H134" t="str">
            <v>INVESTISSEMENTSD</v>
          </cell>
        </row>
        <row r="135">
          <cell r="H135" t="str">
            <v>INVESTISSEMENTSD</v>
          </cell>
        </row>
        <row r="136">
          <cell r="H136" t="str">
            <v>INVESTISSEMENTSR</v>
          </cell>
        </row>
        <row r="137">
          <cell r="H137" t="str">
            <v>INVESTISSEMENTSR</v>
          </cell>
        </row>
        <row r="138">
          <cell r="H138" t="str">
            <v>INVESTISSEMENTSR</v>
          </cell>
        </row>
        <row r="139">
          <cell r="H139" t="str">
            <v>INVESTISSEMENTSR</v>
          </cell>
        </row>
        <row r="140">
          <cell r="H140" t="str">
            <v>INVESTISSEMENTSR</v>
          </cell>
        </row>
        <row r="141">
          <cell r="H141" t="str">
            <v>INVESTISSEMENTSR</v>
          </cell>
        </row>
        <row r="142">
          <cell r="H142" t="str">
            <v>INVESTISSEMENTSR</v>
          </cell>
        </row>
        <row r="143">
          <cell r="H143" t="str">
            <v>INVESTISSEMENTSR</v>
          </cell>
        </row>
        <row r="144">
          <cell r="H144" t="str">
            <v>INVESTISSEMENTSR</v>
          </cell>
        </row>
        <row r="145">
          <cell r="H145" t="str">
            <v>INVESTISSEMENTSR</v>
          </cell>
        </row>
        <row r="146">
          <cell r="H146" t="str">
            <v>INVESTISSEMENTSR</v>
          </cell>
        </row>
        <row r="147">
          <cell r="H147" t="str">
            <v>INVESTISSEMENTSR</v>
          </cell>
        </row>
        <row r="148">
          <cell r="H148" t="str">
            <v>INVESTISSEMENTSR</v>
          </cell>
        </row>
        <row r="149">
          <cell r="H149" t="str">
            <v>INVESTISSEMENTSD</v>
          </cell>
        </row>
        <row r="150">
          <cell r="H150" t="str">
            <v>INVESTISSEMENTSD</v>
          </cell>
        </row>
        <row r="151">
          <cell r="H151" t="str">
            <v>INVESTISSEMENTSD</v>
          </cell>
        </row>
        <row r="152">
          <cell r="H152" t="str">
            <v>INVESTISSEMENTSR</v>
          </cell>
        </row>
        <row r="153">
          <cell r="H153" t="str">
            <v>INVESTISSEMENTSR</v>
          </cell>
        </row>
        <row r="154">
          <cell r="H154" t="str">
            <v>INVESTISSEMENTSR</v>
          </cell>
        </row>
        <row r="155">
          <cell r="H155" t="str">
            <v>INVESTISSEMENTSR</v>
          </cell>
        </row>
        <row r="156">
          <cell r="H156" t="str">
            <v>INVESTISSEMENTSR</v>
          </cell>
        </row>
        <row r="157">
          <cell r="H157" t="str">
            <v>INVESTISSEMENTSR</v>
          </cell>
        </row>
        <row r="158">
          <cell r="H158" t="str">
            <v>INVESTISSEMENTSR</v>
          </cell>
        </row>
        <row r="159">
          <cell r="H159" t="str">
            <v>INVESTISSEMENTSD</v>
          </cell>
        </row>
        <row r="160">
          <cell r="H160" t="str">
            <v>INVESTISSEMENTSD</v>
          </cell>
        </row>
        <row r="161">
          <cell r="H161" t="str">
            <v>INVESTISSEMENTSD</v>
          </cell>
        </row>
        <row r="162">
          <cell r="H162" t="str">
            <v>INVESTISSEMENTSD</v>
          </cell>
        </row>
        <row r="163">
          <cell r="H163" t="str">
            <v>INVESTISSEMENTSD</v>
          </cell>
        </row>
        <row r="164">
          <cell r="H164" t="str">
            <v>INVESTISSEMENTSR</v>
          </cell>
        </row>
        <row r="165">
          <cell r="H165" t="str">
            <v>INVESTISSEMENTSR</v>
          </cell>
        </row>
        <row r="166">
          <cell r="H166" t="str">
            <v>INVESTISSEMENTSD</v>
          </cell>
        </row>
        <row r="167">
          <cell r="H167" t="str">
            <v>INVESTISSEMENTSR</v>
          </cell>
        </row>
        <row r="168">
          <cell r="H168" t="str">
            <v>INVESTISSEMENTSD</v>
          </cell>
        </row>
        <row r="169">
          <cell r="H169" t="str">
            <v>INVESTISSEMENTSR</v>
          </cell>
        </row>
        <row r="170">
          <cell r="H170" t="str">
            <v>INVESTISSEMENTSD</v>
          </cell>
        </row>
        <row r="171">
          <cell r="H171" t="str">
            <v>INVESTISSEMENTSR</v>
          </cell>
        </row>
        <row r="172">
          <cell r="H172" t="str">
            <v>INVESTISSEMENTSR</v>
          </cell>
        </row>
        <row r="173">
          <cell r="H173" t="str">
            <v>INVESTISSEMENTSR</v>
          </cell>
        </row>
        <row r="174">
          <cell r="H174" t="str">
            <v>INVESTISSEMENTSR</v>
          </cell>
        </row>
        <row r="175">
          <cell r="H175" t="str">
            <v>INVESTISSEMENTSR</v>
          </cell>
        </row>
        <row r="176">
          <cell r="H176" t="str">
            <v>INVESTISSEMENTSR</v>
          </cell>
        </row>
        <row r="177">
          <cell r="H177" t="str">
            <v>INVESTISSEMENTSR</v>
          </cell>
        </row>
        <row r="178">
          <cell r="H178" t="str">
            <v>INVESTISSEMENTSR</v>
          </cell>
        </row>
        <row r="179">
          <cell r="H179" t="str">
            <v>INVESTISSEMENTSR</v>
          </cell>
        </row>
        <row r="180">
          <cell r="H180" t="str">
            <v>INVESTISSEMENTSR</v>
          </cell>
        </row>
        <row r="181">
          <cell r="H181" t="str">
            <v>INVESTISSEMENTSR</v>
          </cell>
        </row>
        <row r="182">
          <cell r="H182" t="str">
            <v>INVESTISSEMENTSR</v>
          </cell>
        </row>
        <row r="183">
          <cell r="H183" t="str">
            <v>INVESTISSEMENTSR</v>
          </cell>
        </row>
        <row r="184">
          <cell r="H184" t="str">
            <v>INVESTISSEMENTSR</v>
          </cell>
        </row>
        <row r="185">
          <cell r="H185" t="str">
            <v>INVESTISSEMENTSR</v>
          </cell>
        </row>
        <row r="186">
          <cell r="H186" t="str">
            <v>INVESTISSEMENTSR</v>
          </cell>
        </row>
        <row r="187">
          <cell r="H187" t="str">
            <v>INVESTISSEMENTSR</v>
          </cell>
        </row>
        <row r="188">
          <cell r="H188" t="str">
            <v>INVESTISSEMENTSR</v>
          </cell>
        </row>
        <row r="189">
          <cell r="H189" t="str">
            <v>INVESTISSEMENTSR</v>
          </cell>
        </row>
        <row r="190">
          <cell r="H190" t="str">
            <v>INVESTISSEMENTSR</v>
          </cell>
        </row>
        <row r="191">
          <cell r="H191" t="str">
            <v>INVESTISSEMENTSR</v>
          </cell>
        </row>
        <row r="192">
          <cell r="H192" t="str">
            <v>INVESTISSEMENTSR</v>
          </cell>
        </row>
        <row r="193">
          <cell r="H193" t="str">
            <v>INVESTISSEMENTSD</v>
          </cell>
        </row>
        <row r="194">
          <cell r="H194" t="str">
            <v>INVESTISSEMENTSD</v>
          </cell>
        </row>
        <row r="195">
          <cell r="H195" t="str">
            <v>INVESTISSEMENTSD</v>
          </cell>
        </row>
        <row r="196">
          <cell r="H196" t="str">
            <v>INVESTISSEMENTSD</v>
          </cell>
        </row>
        <row r="197">
          <cell r="H197" t="str">
            <v>INVESTISSEMENTSD</v>
          </cell>
        </row>
        <row r="198">
          <cell r="H198" t="str">
            <v>INVESTISSEMENTSD</v>
          </cell>
        </row>
        <row r="199">
          <cell r="H199" t="str">
            <v>INVESTISSEMENTSD</v>
          </cell>
        </row>
        <row r="200">
          <cell r="H200" t="str">
            <v>INVESTISSEMENTSD</v>
          </cell>
        </row>
        <row r="201">
          <cell r="H201" t="str">
            <v>INVESTISSEMENTSD</v>
          </cell>
        </row>
        <row r="202">
          <cell r="H202" t="str">
            <v>INVESTISSEMENTSD</v>
          </cell>
        </row>
        <row r="203">
          <cell r="H203" t="str">
            <v>INVESTISSEMENTSD</v>
          </cell>
        </row>
        <row r="204">
          <cell r="H204" t="str">
            <v>INVESTISSEMENTSD</v>
          </cell>
        </row>
        <row r="205">
          <cell r="H205" t="str">
            <v>INVESTISSEMENTSD</v>
          </cell>
        </row>
        <row r="206">
          <cell r="H206" t="str">
            <v>INVESTISSEMENTSD</v>
          </cell>
        </row>
        <row r="207">
          <cell r="H207" t="str">
            <v>INVESTISSEMENTSD</v>
          </cell>
        </row>
        <row r="208">
          <cell r="H208" t="str">
            <v>INVESTISSEMENTSD</v>
          </cell>
        </row>
        <row r="209">
          <cell r="H209" t="str">
            <v>INVESTISSEMENTSD</v>
          </cell>
        </row>
        <row r="210">
          <cell r="H210" t="str">
            <v>INVESTISSEMENTSR</v>
          </cell>
        </row>
        <row r="211">
          <cell r="H211" t="str">
            <v>INVESTISSEMENTSR</v>
          </cell>
        </row>
        <row r="212">
          <cell r="H212" t="str">
            <v>INVESTISSEMENTSR</v>
          </cell>
        </row>
        <row r="213">
          <cell r="H213" t="str">
            <v>INVESTISSEMENTSD</v>
          </cell>
        </row>
        <row r="214">
          <cell r="H214" t="str">
            <v>INVESTISSEMENTSR</v>
          </cell>
        </row>
        <row r="215">
          <cell r="H215" t="str">
            <v>INVESTISSEMENTSR</v>
          </cell>
        </row>
        <row r="216">
          <cell r="H216" t="str">
            <v>INVESTISSEMENTSD</v>
          </cell>
        </row>
        <row r="217">
          <cell r="H217" t="str">
            <v>INVESTISSEMENTSD</v>
          </cell>
        </row>
        <row r="218">
          <cell r="H218" t="str">
            <v>INVESTISSEMENTSD</v>
          </cell>
        </row>
        <row r="219">
          <cell r="H219" t="str">
            <v>INVESTISSEMENTSD</v>
          </cell>
        </row>
        <row r="220">
          <cell r="H220" t="str">
            <v>INVESTISSEMENTSD</v>
          </cell>
        </row>
        <row r="221">
          <cell r="H221" t="str">
            <v>INVESTISSEMENTSD</v>
          </cell>
        </row>
        <row r="222">
          <cell r="H222" t="str">
            <v>INVESTISSEMENTSD</v>
          </cell>
        </row>
        <row r="223">
          <cell r="H223" t="str">
            <v>INVESTISSEMENTSD</v>
          </cell>
        </row>
        <row r="224">
          <cell r="H224" t="str">
            <v>INVESTISSEMENTSR</v>
          </cell>
        </row>
        <row r="225">
          <cell r="H225" t="str">
            <v>INVESTISSEMENTSD</v>
          </cell>
        </row>
        <row r="226">
          <cell r="H226" t="str">
            <v>FONCTIONNEMENTR</v>
          </cell>
        </row>
        <row r="227">
          <cell r="H227" t="str">
            <v>INVESTISSEMENTSD</v>
          </cell>
        </row>
        <row r="228">
          <cell r="H228" t="str">
            <v>INVESTISSEMENTSD</v>
          </cell>
        </row>
        <row r="229">
          <cell r="H229" t="str">
            <v>INVESTISSEMENTSD</v>
          </cell>
        </row>
        <row r="230">
          <cell r="H230" t="str">
            <v>INVESTISSEMENTSR</v>
          </cell>
        </row>
        <row r="231">
          <cell r="H231" t="str">
            <v>INVESTISSEMENTSR</v>
          </cell>
        </row>
        <row r="232">
          <cell r="H232" t="str">
            <v>INVESTISSEMENTSR</v>
          </cell>
        </row>
        <row r="233">
          <cell r="H233" t="str">
            <v>INVESTISSEMENTSR</v>
          </cell>
        </row>
        <row r="234">
          <cell r="H234" t="str">
            <v>INVESTISSEMENTSR</v>
          </cell>
        </row>
        <row r="235">
          <cell r="H235" t="str">
            <v>INVESTISSEMENTSR</v>
          </cell>
        </row>
        <row r="236">
          <cell r="H236" t="str">
            <v>INVESTISSEMENTSR</v>
          </cell>
        </row>
        <row r="237">
          <cell r="H237" t="str">
            <v>INVESTISSEMENTSD</v>
          </cell>
        </row>
        <row r="238">
          <cell r="H238" t="str">
            <v>INVESTISSEMENTSR</v>
          </cell>
        </row>
        <row r="239">
          <cell r="H239" t="str">
            <v>FONCTIONNEMENTD</v>
          </cell>
        </row>
        <row r="240">
          <cell r="H240" t="str">
            <v>FONCTIONNEMENTD</v>
          </cell>
        </row>
        <row r="241">
          <cell r="H241" t="str">
            <v>INVESTISSEMENTSD</v>
          </cell>
        </row>
        <row r="242">
          <cell r="H242" t="str">
            <v>INVESTISSEMENTSD</v>
          </cell>
        </row>
        <row r="243">
          <cell r="H243" t="str">
            <v>INVESTISSEMENTSD</v>
          </cell>
        </row>
        <row r="244">
          <cell r="H244" t="str">
            <v>INVESTISSEMENTSD</v>
          </cell>
        </row>
        <row r="245">
          <cell r="H245" t="str">
            <v>INVESTISSEMENTSR</v>
          </cell>
        </row>
        <row r="246">
          <cell r="H246" t="str">
            <v>INVESTISSEMENTSD</v>
          </cell>
        </row>
        <row r="247">
          <cell r="H247" t="str">
            <v>INVESTISSEMENTSD</v>
          </cell>
        </row>
        <row r="248">
          <cell r="H248" t="str">
            <v>FONCTIONNEMENTD</v>
          </cell>
        </row>
        <row r="249">
          <cell r="H249" t="str">
            <v>FONCTIONNEMENTD</v>
          </cell>
        </row>
      </sheetData>
      <sheetData sheetId="2" refreshError="1"/>
      <sheetData sheetId="3" refreshError="1"/>
      <sheetData sheetId="4" refreshError="1"/>
      <sheetData sheetId="5">
        <row r="2">
          <cell r="F2">
            <v>2005</v>
          </cell>
        </row>
      </sheetData>
      <sheetData sheetId="6" refreshError="1"/>
      <sheetData sheetId="7" refreshError="1"/>
      <sheetData sheetId="8" refreshError="1"/>
      <sheetData sheetId="9" refreshError="1"/>
      <sheetData sheetId="10" refreshError="1"/>
      <sheetData sheetId="11" refreshError="1"/>
      <sheetData sheetId="12">
        <row r="1">
          <cell r="A1" t="str">
            <v>N°</v>
          </cell>
        </row>
      </sheetData>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NTHESE COMMUNE"/>
      <sheetName val="saisie cabp"/>
      <sheetName val="saisiedette"/>
      <sheetName val="saisiepat"/>
      <sheetName val="SIG"/>
      <sheetName val="SIGEAU"/>
      <sheetName val="SIGASS"/>
      <sheetName val="DETTE"/>
      <sheetName val="BILANEAU"/>
      <sheetName val="BILANASST"/>
      <sheetName val="EREAU"/>
      <sheetName val="ERASS"/>
      <sheetName val="listes"/>
      <sheetName val="Feuil1"/>
      <sheetName val="Feuil2"/>
      <sheetName val="Feuil3"/>
    </sheetNames>
    <sheetDataSet>
      <sheetData sheetId="0"/>
      <sheetData sheetId="1">
        <row r="3">
          <cell r="I3" t="str">
            <v>602</v>
          </cell>
        </row>
        <row r="4">
          <cell r="I4" t="str">
            <v>606</v>
          </cell>
          <cell r="T4">
            <v>1402.93</v>
          </cell>
        </row>
        <row r="5">
          <cell r="I5" t="str">
            <v>606</v>
          </cell>
        </row>
        <row r="6">
          <cell r="I6" t="str">
            <v>606</v>
          </cell>
        </row>
        <row r="7">
          <cell r="I7" t="str">
            <v>606</v>
          </cell>
        </row>
        <row r="8">
          <cell r="I8" t="str">
            <v>606</v>
          </cell>
        </row>
        <row r="9">
          <cell r="I9" t="str">
            <v>606</v>
          </cell>
        </row>
        <row r="10">
          <cell r="I10" t="str">
            <v>606</v>
          </cell>
        </row>
        <row r="11">
          <cell r="I11" t="str">
            <v>606</v>
          </cell>
        </row>
        <row r="12">
          <cell r="I12" t="str">
            <v>606</v>
          </cell>
        </row>
        <row r="13">
          <cell r="I13" t="str">
            <v>606</v>
          </cell>
        </row>
        <row r="14">
          <cell r="I14" t="str">
            <v>606</v>
          </cell>
        </row>
        <row r="15">
          <cell r="I15" t="str">
            <v>606</v>
          </cell>
        </row>
        <row r="16">
          <cell r="I16" t="str">
            <v>606</v>
          </cell>
        </row>
        <row r="17">
          <cell r="I17" t="str">
            <v>606</v>
          </cell>
          <cell r="T17">
            <v>55.57</v>
          </cell>
        </row>
        <row r="18">
          <cell r="I18" t="str">
            <v>607</v>
          </cell>
        </row>
        <row r="19">
          <cell r="I19" t="str">
            <v>611</v>
          </cell>
        </row>
        <row r="20">
          <cell r="I20" t="str">
            <v>612</v>
          </cell>
        </row>
        <row r="21">
          <cell r="I21" t="str">
            <v>613</v>
          </cell>
        </row>
        <row r="22">
          <cell r="I22" t="str">
            <v>615</v>
          </cell>
        </row>
        <row r="23">
          <cell r="I23" t="str">
            <v>615</v>
          </cell>
        </row>
        <row r="24">
          <cell r="I24" t="str">
            <v>615</v>
          </cell>
        </row>
        <row r="25">
          <cell r="I25" t="str">
            <v>615</v>
          </cell>
        </row>
        <row r="26">
          <cell r="I26" t="str">
            <v>615</v>
          </cell>
          <cell r="T26">
            <v>6693.59</v>
          </cell>
        </row>
        <row r="27">
          <cell r="I27" t="str">
            <v>615</v>
          </cell>
        </row>
        <row r="28">
          <cell r="I28" t="str">
            <v>616</v>
          </cell>
        </row>
        <row r="29">
          <cell r="I29" t="str">
            <v>618</v>
          </cell>
        </row>
        <row r="30">
          <cell r="I30" t="str">
            <v>618</v>
          </cell>
        </row>
        <row r="31">
          <cell r="I31" t="str">
            <v>618</v>
          </cell>
        </row>
        <row r="32">
          <cell r="I32" t="str">
            <v>621</v>
          </cell>
        </row>
        <row r="33">
          <cell r="I33" t="str">
            <v>622</v>
          </cell>
        </row>
        <row r="34">
          <cell r="I34" t="str">
            <v>622</v>
          </cell>
          <cell r="T34">
            <v>1192.8499999999999</v>
          </cell>
        </row>
        <row r="35">
          <cell r="I35" t="str">
            <v>622</v>
          </cell>
        </row>
        <row r="36">
          <cell r="I36" t="str">
            <v>622</v>
          </cell>
          <cell r="T36">
            <v>2083.34</v>
          </cell>
        </row>
        <row r="37">
          <cell r="I37" t="str">
            <v>623</v>
          </cell>
        </row>
        <row r="38">
          <cell r="I38" t="str">
            <v>623</v>
          </cell>
        </row>
        <row r="39">
          <cell r="I39" t="str">
            <v>623</v>
          </cell>
        </row>
        <row r="40">
          <cell r="I40" t="str">
            <v>623</v>
          </cell>
        </row>
        <row r="41">
          <cell r="I41" t="str">
            <v>624</v>
          </cell>
        </row>
        <row r="42">
          <cell r="I42" t="str">
            <v>624</v>
          </cell>
        </row>
        <row r="43">
          <cell r="I43" t="str">
            <v>625</v>
          </cell>
        </row>
        <row r="44">
          <cell r="I44" t="str">
            <v>625</v>
          </cell>
        </row>
        <row r="45">
          <cell r="I45" t="str">
            <v>626</v>
          </cell>
        </row>
        <row r="46">
          <cell r="I46" t="str">
            <v>626</v>
          </cell>
        </row>
        <row r="47">
          <cell r="I47" t="str">
            <v>626</v>
          </cell>
        </row>
        <row r="48">
          <cell r="I48" t="str">
            <v>627</v>
          </cell>
        </row>
        <row r="49">
          <cell r="I49" t="str">
            <v>628</v>
          </cell>
        </row>
        <row r="50">
          <cell r="I50" t="str">
            <v>628</v>
          </cell>
        </row>
        <row r="51">
          <cell r="I51" t="str">
            <v>628</v>
          </cell>
        </row>
        <row r="52">
          <cell r="I52" t="str">
            <v>635</v>
          </cell>
        </row>
        <row r="53">
          <cell r="I53" t="str">
            <v>635</v>
          </cell>
        </row>
        <row r="54">
          <cell r="I54" t="str">
            <v>635</v>
          </cell>
        </row>
        <row r="55">
          <cell r="I55" t="str">
            <v>637</v>
          </cell>
        </row>
        <row r="56">
          <cell r="I56" t="str">
            <v>637</v>
          </cell>
          <cell r="T56">
            <v>780</v>
          </cell>
        </row>
        <row r="57">
          <cell r="I57" t="str">
            <v>637</v>
          </cell>
        </row>
        <row r="58">
          <cell r="I58" t="str">
            <v>637</v>
          </cell>
        </row>
        <row r="59">
          <cell r="I59" t="str">
            <v>621</v>
          </cell>
          <cell r="T59">
            <v>5153.75</v>
          </cell>
        </row>
        <row r="60">
          <cell r="I60" t="str">
            <v>621</v>
          </cell>
        </row>
        <row r="61">
          <cell r="I61" t="str">
            <v>633</v>
          </cell>
        </row>
        <row r="62">
          <cell r="I62" t="str">
            <v>633</v>
          </cell>
        </row>
        <row r="63">
          <cell r="I63" t="str">
            <v>641</v>
          </cell>
        </row>
        <row r="64">
          <cell r="I64" t="str">
            <v>641</v>
          </cell>
        </row>
        <row r="65">
          <cell r="I65" t="str">
            <v>641</v>
          </cell>
        </row>
        <row r="66">
          <cell r="I66" t="str">
            <v>641</v>
          </cell>
        </row>
        <row r="67">
          <cell r="I67" t="str">
            <v>645</v>
          </cell>
        </row>
        <row r="68">
          <cell r="I68" t="str">
            <v>645</v>
          </cell>
        </row>
        <row r="69">
          <cell r="I69" t="str">
            <v>645</v>
          </cell>
        </row>
        <row r="70">
          <cell r="I70" t="str">
            <v>645</v>
          </cell>
        </row>
        <row r="71">
          <cell r="I71" t="str">
            <v>645</v>
          </cell>
        </row>
        <row r="72">
          <cell r="I72" t="str">
            <v>645</v>
          </cell>
        </row>
        <row r="73">
          <cell r="I73" t="str">
            <v>645</v>
          </cell>
        </row>
        <row r="74">
          <cell r="I74" t="str">
            <v>647</v>
          </cell>
        </row>
        <row r="75">
          <cell r="I75" t="str">
            <v>647</v>
          </cell>
        </row>
        <row r="76">
          <cell r="I76" t="str">
            <v>647</v>
          </cell>
        </row>
        <row r="77">
          <cell r="I77" t="str">
            <v>647</v>
          </cell>
        </row>
        <row r="78">
          <cell r="I78" t="str">
            <v>648</v>
          </cell>
        </row>
        <row r="79">
          <cell r="I79" t="str">
            <v>653</v>
          </cell>
        </row>
        <row r="80">
          <cell r="I80" t="str">
            <v>653</v>
          </cell>
        </row>
        <row r="81">
          <cell r="I81" t="str">
            <v>653</v>
          </cell>
        </row>
        <row r="82">
          <cell r="I82" t="str">
            <v>653</v>
          </cell>
        </row>
        <row r="83">
          <cell r="I83" t="str">
            <v>654</v>
          </cell>
        </row>
        <row r="84">
          <cell r="I84" t="str">
            <v>655</v>
          </cell>
        </row>
        <row r="85">
          <cell r="I85" t="str">
            <v>655</v>
          </cell>
        </row>
        <row r="86">
          <cell r="I86" t="str">
            <v>658</v>
          </cell>
          <cell r="T86">
            <v>0.13</v>
          </cell>
        </row>
        <row r="87">
          <cell r="I87" t="str">
            <v>701</v>
          </cell>
          <cell r="T87">
            <v>1279</v>
          </cell>
        </row>
        <row r="88">
          <cell r="I88" t="str">
            <v>706</v>
          </cell>
          <cell r="T88">
            <v>231</v>
          </cell>
        </row>
        <row r="89">
          <cell r="I89" t="str">
            <v>739</v>
          </cell>
        </row>
        <row r="90">
          <cell r="I90" t="str">
            <v>66</v>
          </cell>
        </row>
        <row r="91">
          <cell r="I91" t="str">
            <v>660</v>
          </cell>
        </row>
        <row r="92">
          <cell r="I92" t="str">
            <v>661</v>
          </cell>
          <cell r="T92">
            <v>5122.88</v>
          </cell>
        </row>
        <row r="93">
          <cell r="I93" t="str">
            <v>661</v>
          </cell>
        </row>
        <row r="94">
          <cell r="I94" t="str">
            <v>661</v>
          </cell>
        </row>
        <row r="95">
          <cell r="I95" t="str">
            <v>661</v>
          </cell>
        </row>
        <row r="96">
          <cell r="I96" t="str">
            <v>668</v>
          </cell>
        </row>
        <row r="97">
          <cell r="I97" t="str">
            <v>661</v>
          </cell>
        </row>
        <row r="98">
          <cell r="I98" t="str">
            <v>661</v>
          </cell>
        </row>
        <row r="99">
          <cell r="I99" t="str">
            <v>671</v>
          </cell>
        </row>
        <row r="100">
          <cell r="I100" t="str">
            <v>671</v>
          </cell>
        </row>
        <row r="101">
          <cell r="I101" t="str">
            <v>672</v>
          </cell>
        </row>
        <row r="102">
          <cell r="I102" t="str">
            <v>673</v>
          </cell>
          <cell r="T102">
            <v>113.74</v>
          </cell>
        </row>
        <row r="103">
          <cell r="I103" t="str">
            <v>678</v>
          </cell>
        </row>
        <row r="104">
          <cell r="I104" t="str">
            <v>675</v>
          </cell>
        </row>
        <row r="105">
          <cell r="I105" t="str">
            <v>022</v>
          </cell>
        </row>
        <row r="106">
          <cell r="I106" t="str">
            <v>615</v>
          </cell>
        </row>
        <row r="107">
          <cell r="I107" t="str">
            <v>681</v>
          </cell>
        </row>
        <row r="108">
          <cell r="I108" t="str">
            <v>681</v>
          </cell>
          <cell r="T108">
            <v>16239</v>
          </cell>
        </row>
        <row r="109">
          <cell r="I109" t="str">
            <v>687</v>
          </cell>
        </row>
        <row r="110">
          <cell r="I110" t="str">
            <v>023</v>
          </cell>
        </row>
        <row r="111">
          <cell r="I111" t="str">
            <v>002</v>
          </cell>
        </row>
        <row r="112">
          <cell r="I112" t="str">
            <v>701</v>
          </cell>
          <cell r="T112">
            <v>9708.48</v>
          </cell>
        </row>
        <row r="113">
          <cell r="I113" t="str">
            <v>701</v>
          </cell>
        </row>
        <row r="114">
          <cell r="I114" t="str">
            <v>701</v>
          </cell>
        </row>
        <row r="115">
          <cell r="I115" t="str">
            <v>701</v>
          </cell>
        </row>
        <row r="116">
          <cell r="I116" t="str">
            <v>701</v>
          </cell>
        </row>
        <row r="117">
          <cell r="I117" t="str">
            <v>701</v>
          </cell>
        </row>
        <row r="118">
          <cell r="I118" t="str">
            <v>701</v>
          </cell>
        </row>
        <row r="119">
          <cell r="I119" t="str">
            <v>701</v>
          </cell>
        </row>
        <row r="120">
          <cell r="I120" t="str">
            <v>701</v>
          </cell>
        </row>
        <row r="121">
          <cell r="I121" t="str">
            <v>701</v>
          </cell>
          <cell r="T121">
            <v>3021.38</v>
          </cell>
        </row>
        <row r="122">
          <cell r="I122" t="str">
            <v>701</v>
          </cell>
        </row>
        <row r="123">
          <cell r="I123" t="str">
            <v>704</v>
          </cell>
          <cell r="T123">
            <v>2878.8</v>
          </cell>
        </row>
        <row r="124">
          <cell r="I124" t="str">
            <v>706</v>
          </cell>
          <cell r="T124">
            <v>8614.76</v>
          </cell>
        </row>
        <row r="125">
          <cell r="I125" t="str">
            <v>706</v>
          </cell>
        </row>
        <row r="126">
          <cell r="I126" t="str">
            <v>706</v>
          </cell>
        </row>
        <row r="127">
          <cell r="I127" t="str">
            <v>706</v>
          </cell>
        </row>
        <row r="128">
          <cell r="I128" t="str">
            <v>706</v>
          </cell>
        </row>
        <row r="129">
          <cell r="I129" t="str">
            <v>706</v>
          </cell>
        </row>
        <row r="130">
          <cell r="I130" t="str">
            <v>707</v>
          </cell>
        </row>
        <row r="131">
          <cell r="I131" t="str">
            <v>708</v>
          </cell>
        </row>
        <row r="132">
          <cell r="I132" t="str">
            <v>708</v>
          </cell>
        </row>
        <row r="133">
          <cell r="I133" t="str">
            <v>708</v>
          </cell>
        </row>
        <row r="134">
          <cell r="I134" t="str">
            <v>72</v>
          </cell>
        </row>
        <row r="135">
          <cell r="I135" t="str">
            <v>731</v>
          </cell>
        </row>
        <row r="136">
          <cell r="I136" t="str">
            <v>740</v>
          </cell>
        </row>
        <row r="137">
          <cell r="I137" t="str">
            <v>741</v>
          </cell>
        </row>
        <row r="138">
          <cell r="I138" t="str">
            <v>741</v>
          </cell>
        </row>
        <row r="139">
          <cell r="I139" t="str">
            <v>741</v>
          </cell>
        </row>
        <row r="140">
          <cell r="I140" t="str">
            <v>741</v>
          </cell>
        </row>
        <row r="141">
          <cell r="I141" t="str">
            <v>747</v>
          </cell>
        </row>
        <row r="142">
          <cell r="I142" t="str">
            <v>747</v>
          </cell>
        </row>
        <row r="143">
          <cell r="I143" t="str">
            <v>747</v>
          </cell>
        </row>
        <row r="144">
          <cell r="I144" t="str">
            <v>747</v>
          </cell>
        </row>
        <row r="145">
          <cell r="I145" t="str">
            <v>747</v>
          </cell>
        </row>
        <row r="146">
          <cell r="I146" t="str">
            <v>748</v>
          </cell>
          <cell r="T146">
            <v>1793.58</v>
          </cell>
        </row>
        <row r="147">
          <cell r="I147" t="str">
            <v>748</v>
          </cell>
        </row>
        <row r="148">
          <cell r="I148" t="str">
            <v>748</v>
          </cell>
        </row>
        <row r="149">
          <cell r="I149" t="str">
            <v>748</v>
          </cell>
        </row>
        <row r="150">
          <cell r="I150" t="str">
            <v>758</v>
          </cell>
        </row>
        <row r="151">
          <cell r="I151" t="str">
            <v>752</v>
          </cell>
        </row>
        <row r="152">
          <cell r="I152" t="str">
            <v>641</v>
          </cell>
        </row>
        <row r="153">
          <cell r="I153" t="str">
            <v>661</v>
          </cell>
        </row>
        <row r="154">
          <cell r="I154" t="str">
            <v>76</v>
          </cell>
        </row>
        <row r="155">
          <cell r="I155" t="str">
            <v>771</v>
          </cell>
        </row>
        <row r="156">
          <cell r="I156" t="str">
            <v>771</v>
          </cell>
        </row>
        <row r="157">
          <cell r="I157" t="str">
            <v>771</v>
          </cell>
        </row>
        <row r="158">
          <cell r="I158" t="str">
            <v>773</v>
          </cell>
        </row>
        <row r="159">
          <cell r="I159" t="str">
            <v>775</v>
          </cell>
        </row>
        <row r="160">
          <cell r="I160" t="str">
            <v>778</v>
          </cell>
          <cell r="T160">
            <v>13765.8</v>
          </cell>
        </row>
        <row r="161">
          <cell r="I161" t="str">
            <v>776</v>
          </cell>
        </row>
        <row r="162">
          <cell r="I162" t="str">
            <v>777</v>
          </cell>
          <cell r="T162">
            <v>6505.49</v>
          </cell>
        </row>
        <row r="163">
          <cell r="I163" t="str">
            <v>78</v>
          </cell>
        </row>
        <row r="164">
          <cell r="I164" t="str">
            <v>791</v>
          </cell>
        </row>
        <row r="165">
          <cell r="I165" t="str">
            <v>002</v>
          </cell>
        </row>
        <row r="166">
          <cell r="I166" t="str">
            <v>164</v>
          </cell>
          <cell r="T166">
            <v>8478.26</v>
          </cell>
        </row>
        <row r="167">
          <cell r="I167" t="str">
            <v>10</v>
          </cell>
        </row>
        <row r="168">
          <cell r="I168" t="str">
            <v>13</v>
          </cell>
        </row>
        <row r="169">
          <cell r="I169" t="str">
            <v>13</v>
          </cell>
        </row>
        <row r="170">
          <cell r="I170" t="str">
            <v>131</v>
          </cell>
        </row>
        <row r="171">
          <cell r="I171" t="str">
            <v>131</v>
          </cell>
        </row>
        <row r="172">
          <cell r="I172" t="str">
            <v>131</v>
          </cell>
        </row>
        <row r="173">
          <cell r="I173" t="str">
            <v>131</v>
          </cell>
        </row>
        <row r="174">
          <cell r="I174" t="str">
            <v>131</v>
          </cell>
        </row>
        <row r="175">
          <cell r="I175" t="str">
            <v>131</v>
          </cell>
        </row>
        <row r="176">
          <cell r="I176" t="str">
            <v>131</v>
          </cell>
        </row>
        <row r="177">
          <cell r="I177" t="str">
            <v>131</v>
          </cell>
        </row>
        <row r="178">
          <cell r="I178" t="str">
            <v>131</v>
          </cell>
        </row>
        <row r="179">
          <cell r="I179" t="str">
            <v>132</v>
          </cell>
        </row>
        <row r="180">
          <cell r="I180" t="str">
            <v>132</v>
          </cell>
        </row>
        <row r="181">
          <cell r="I181" t="str">
            <v>132</v>
          </cell>
        </row>
        <row r="182">
          <cell r="I182" t="str">
            <v>132</v>
          </cell>
        </row>
        <row r="183">
          <cell r="I183" t="str">
            <v>132</v>
          </cell>
        </row>
        <row r="184">
          <cell r="I184" t="str">
            <v>26</v>
          </cell>
        </row>
        <row r="185">
          <cell r="I185" t="str">
            <v>27</v>
          </cell>
        </row>
        <row r="186">
          <cell r="I186" t="str">
            <v>020</v>
          </cell>
        </row>
        <row r="187">
          <cell r="I187" t="str">
            <v>164</v>
          </cell>
        </row>
        <row r="188">
          <cell r="I188" t="str">
            <v>164</v>
          </cell>
        </row>
        <row r="189">
          <cell r="I189" t="str">
            <v>164</v>
          </cell>
        </row>
        <row r="190">
          <cell r="I190" t="str">
            <v>164</v>
          </cell>
        </row>
        <row r="191">
          <cell r="I191" t="str">
            <v>168</v>
          </cell>
        </row>
        <row r="192">
          <cell r="I192" t="str">
            <v>168</v>
          </cell>
        </row>
        <row r="193">
          <cell r="I193" t="str">
            <v>165</v>
          </cell>
        </row>
        <row r="194">
          <cell r="I194" t="str">
            <v>165</v>
          </cell>
        </row>
        <row r="195">
          <cell r="I195" t="str">
            <v>166</v>
          </cell>
        </row>
        <row r="196">
          <cell r="I196" t="str">
            <v>166</v>
          </cell>
        </row>
        <row r="197">
          <cell r="I197" t="str">
            <v>168</v>
          </cell>
        </row>
        <row r="198">
          <cell r="I198" t="str">
            <v>192</v>
          </cell>
        </row>
        <row r="199">
          <cell r="I199" t="str">
            <v>106</v>
          </cell>
        </row>
        <row r="200">
          <cell r="I200" t="str">
            <v>106</v>
          </cell>
          <cell r="T200">
            <v>7573.84</v>
          </cell>
        </row>
        <row r="201">
          <cell r="I201" t="str">
            <v>168</v>
          </cell>
        </row>
        <row r="202">
          <cell r="I202" t="str">
            <v>211</v>
          </cell>
        </row>
        <row r="203">
          <cell r="I203" t="str">
            <v>215</v>
          </cell>
        </row>
        <row r="204">
          <cell r="I204" t="str">
            <v>215</v>
          </cell>
        </row>
        <row r="205">
          <cell r="I205" t="str">
            <v>215</v>
          </cell>
        </row>
        <row r="206">
          <cell r="I206" t="str">
            <v>215</v>
          </cell>
        </row>
        <row r="207">
          <cell r="I207" t="str">
            <v>218</v>
          </cell>
        </row>
        <row r="208">
          <cell r="I208" t="str">
            <v>218</v>
          </cell>
        </row>
        <row r="209">
          <cell r="I209" t="str">
            <v>280</v>
          </cell>
        </row>
        <row r="210">
          <cell r="I210" t="str">
            <v>281</v>
          </cell>
        </row>
        <row r="211">
          <cell r="I211" t="str">
            <v>281</v>
          </cell>
        </row>
        <row r="212">
          <cell r="I212" t="str">
            <v>281</v>
          </cell>
        </row>
        <row r="213">
          <cell r="I213" t="str">
            <v>281</v>
          </cell>
        </row>
        <row r="214">
          <cell r="I214" t="str">
            <v>281</v>
          </cell>
          <cell r="T214">
            <v>374</v>
          </cell>
        </row>
        <row r="215">
          <cell r="I215" t="str">
            <v>280</v>
          </cell>
        </row>
        <row r="216">
          <cell r="I216" t="str">
            <v>280</v>
          </cell>
        </row>
        <row r="217">
          <cell r="I217" t="str">
            <v>281</v>
          </cell>
        </row>
        <row r="218">
          <cell r="I218" t="str">
            <v>281</v>
          </cell>
        </row>
        <row r="219">
          <cell r="I219" t="str">
            <v>281</v>
          </cell>
        </row>
        <row r="220">
          <cell r="I220" t="str">
            <v>281</v>
          </cell>
        </row>
        <row r="221">
          <cell r="I221" t="str">
            <v>281</v>
          </cell>
        </row>
        <row r="222">
          <cell r="I222" t="str">
            <v>281</v>
          </cell>
        </row>
        <row r="223">
          <cell r="I223" t="str">
            <v>281</v>
          </cell>
        </row>
        <row r="224">
          <cell r="I224" t="str">
            <v>281</v>
          </cell>
        </row>
        <row r="225">
          <cell r="I225" t="str">
            <v>281</v>
          </cell>
        </row>
        <row r="226">
          <cell r="I226" t="str">
            <v>281</v>
          </cell>
        </row>
        <row r="227">
          <cell r="I227" t="str">
            <v>281</v>
          </cell>
        </row>
        <row r="228">
          <cell r="I228" t="str">
            <v>281</v>
          </cell>
        </row>
        <row r="229">
          <cell r="I229" t="str">
            <v>021</v>
          </cell>
        </row>
        <row r="230">
          <cell r="I230" t="str">
            <v>001</v>
          </cell>
        </row>
        <row r="231">
          <cell r="I231" t="str">
            <v>20</v>
          </cell>
        </row>
        <row r="232">
          <cell r="I232" t="str">
            <v>203</v>
          </cell>
        </row>
        <row r="233">
          <cell r="I233" t="str">
            <v>205</v>
          </cell>
        </row>
        <row r="234">
          <cell r="I234" t="str">
            <v>21</v>
          </cell>
        </row>
        <row r="235">
          <cell r="I235" t="str">
            <v>218</v>
          </cell>
        </row>
        <row r="236">
          <cell r="I236" t="str">
            <v>218</v>
          </cell>
        </row>
        <row r="237">
          <cell r="I237" t="str">
            <v>218</v>
          </cell>
        </row>
        <row r="238">
          <cell r="I238" t="str">
            <v>218</v>
          </cell>
        </row>
        <row r="239">
          <cell r="I239" t="str">
            <v>22</v>
          </cell>
        </row>
        <row r="240">
          <cell r="I240" t="str">
            <v>23</v>
          </cell>
        </row>
        <row r="241">
          <cell r="I241" t="str">
            <v>231</v>
          </cell>
        </row>
        <row r="242">
          <cell r="I242" t="str">
            <v>231</v>
          </cell>
        </row>
        <row r="243">
          <cell r="I243" t="str">
            <v>231</v>
          </cell>
        </row>
        <row r="244">
          <cell r="I244" t="str">
            <v>232</v>
          </cell>
        </row>
        <row r="245">
          <cell r="I245" t="str">
            <v>24</v>
          </cell>
        </row>
        <row r="246">
          <cell r="I246" t="str">
            <v>26</v>
          </cell>
        </row>
        <row r="247">
          <cell r="I247" t="str">
            <v>27</v>
          </cell>
        </row>
        <row r="248">
          <cell r="I248" t="str">
            <v>21</v>
          </cell>
        </row>
        <row r="249">
          <cell r="I249" t="str">
            <v>16</v>
          </cell>
        </row>
        <row r="250">
          <cell r="I250" t="str">
            <v>458</v>
          </cell>
        </row>
        <row r="251">
          <cell r="I251" t="str">
            <v>045</v>
          </cell>
        </row>
        <row r="252">
          <cell r="I252" t="str">
            <v>203</v>
          </cell>
        </row>
        <row r="253">
          <cell r="I253" t="str">
            <v>21</v>
          </cell>
        </row>
        <row r="254">
          <cell r="I254" t="str">
            <v>458</v>
          </cell>
        </row>
        <row r="255">
          <cell r="I255" t="str">
            <v>458</v>
          </cell>
        </row>
        <row r="256">
          <cell r="I256" t="str">
            <v>458</v>
          </cell>
        </row>
        <row r="257">
          <cell r="I257" t="str">
            <v>139</v>
          </cell>
        </row>
        <row r="258">
          <cell r="I258" t="str">
            <v>139</v>
          </cell>
          <cell r="T258">
            <v>1592.78</v>
          </cell>
        </row>
        <row r="259">
          <cell r="I259" t="str">
            <v>139</v>
          </cell>
        </row>
        <row r="260">
          <cell r="I260" t="str">
            <v>139</v>
          </cell>
          <cell r="T260">
            <v>244.08</v>
          </cell>
        </row>
        <row r="261">
          <cell r="I261" t="str">
            <v>139</v>
          </cell>
          <cell r="T261">
            <v>4129.51</v>
          </cell>
        </row>
        <row r="262">
          <cell r="I262" t="str">
            <v>139</v>
          </cell>
        </row>
        <row r="263">
          <cell r="I263" t="str">
            <v>139</v>
          </cell>
          <cell r="T263">
            <v>283.82</v>
          </cell>
        </row>
        <row r="264">
          <cell r="I264" t="str">
            <v>139</v>
          </cell>
        </row>
        <row r="265">
          <cell r="I265" t="str">
            <v>139</v>
          </cell>
        </row>
        <row r="266">
          <cell r="I266" t="str">
            <v>139</v>
          </cell>
          <cell r="T266">
            <v>255.3</v>
          </cell>
        </row>
        <row r="267">
          <cell r="I267" t="str">
            <v>041</v>
          </cell>
        </row>
        <row r="268">
          <cell r="I268" t="str">
            <v>777</v>
          </cell>
        </row>
        <row r="269">
          <cell r="I269" t="str">
            <v>131</v>
          </cell>
        </row>
        <row r="270">
          <cell r="I270" t="str">
            <v>131</v>
          </cell>
        </row>
        <row r="271">
          <cell r="I271" t="str">
            <v>132</v>
          </cell>
        </row>
        <row r="272">
          <cell r="I272" t="str">
            <v>001</v>
          </cell>
        </row>
        <row r="273">
          <cell r="I273" t="str">
            <v>106</v>
          </cell>
        </row>
        <row r="274">
          <cell r="I274" t="str">
            <v>024</v>
          </cell>
        </row>
        <row r="275">
          <cell r="I275" t="str">
            <v>458</v>
          </cell>
        </row>
        <row r="276">
          <cell r="I276" t="str">
            <v>192</v>
          </cell>
        </row>
        <row r="277">
          <cell r="I277" t="str">
            <v>218</v>
          </cell>
        </row>
        <row r="278">
          <cell r="I278" t="str">
            <v>458</v>
          </cell>
        </row>
        <row r="279">
          <cell r="I279" t="str">
            <v>661</v>
          </cell>
        </row>
        <row r="280">
          <cell r="I280" t="str">
            <v>661</v>
          </cell>
        </row>
        <row r="281">
          <cell r="I281" t="str">
            <v>139</v>
          </cell>
        </row>
        <row r="282">
          <cell r="I282" t="str">
            <v>139</v>
          </cell>
        </row>
        <row r="283">
          <cell r="I283" t="str">
            <v>139</v>
          </cell>
        </row>
        <row r="284">
          <cell r="I284" t="str">
            <v>139</v>
          </cell>
        </row>
        <row r="285">
          <cell r="I285" t="str">
            <v>139</v>
          </cell>
        </row>
        <row r="286">
          <cell r="I286" t="str">
            <v>139</v>
          </cell>
        </row>
        <row r="287">
          <cell r="I287" t="str">
            <v>131</v>
          </cell>
        </row>
        <row r="288">
          <cell r="I288" t="str">
            <v>215</v>
          </cell>
        </row>
        <row r="289">
          <cell r="I289" t="str">
            <v>218</v>
          </cell>
        </row>
        <row r="290">
          <cell r="I290" t="str">
            <v>648</v>
          </cell>
        </row>
        <row r="291">
          <cell r="I291" t="str">
            <v>681</v>
          </cell>
        </row>
        <row r="292">
          <cell r="I292" t="str">
            <v>655</v>
          </cell>
        </row>
        <row r="293">
          <cell r="I293" t="str">
            <v>657</v>
          </cell>
        </row>
        <row r="294">
          <cell r="I294" t="str">
            <v>657</v>
          </cell>
        </row>
        <row r="295">
          <cell r="I295" t="str">
            <v>687</v>
          </cell>
        </row>
        <row r="296">
          <cell r="I296" t="str">
            <v>168</v>
          </cell>
        </row>
        <row r="297">
          <cell r="I297" t="str">
            <v>168</v>
          </cell>
          <cell r="T297">
            <v>2007.73</v>
          </cell>
        </row>
        <row r="298">
          <cell r="I298" t="str">
            <v>134</v>
          </cell>
        </row>
        <row r="299">
          <cell r="I299" t="str">
            <v>280</v>
          </cell>
        </row>
        <row r="300">
          <cell r="I300" t="str">
            <v>674</v>
          </cell>
        </row>
        <row r="301">
          <cell r="I301" t="str">
            <v>645</v>
          </cell>
        </row>
        <row r="302">
          <cell r="I302" t="str">
            <v>741</v>
          </cell>
        </row>
        <row r="303">
          <cell r="I303" t="str">
            <v>748</v>
          </cell>
        </row>
        <row r="304">
          <cell r="I304" t="str">
            <v>771</v>
          </cell>
        </row>
        <row r="305">
          <cell r="I305" t="str">
            <v>102</v>
          </cell>
        </row>
        <row r="306">
          <cell r="I306" t="str">
            <v>132</v>
          </cell>
        </row>
        <row r="307">
          <cell r="I307" t="str">
            <v>134</v>
          </cell>
        </row>
        <row r="308">
          <cell r="I308" t="str">
            <v>215</v>
          </cell>
        </row>
        <row r="309">
          <cell r="I309" t="str">
            <v>102</v>
          </cell>
        </row>
        <row r="310">
          <cell r="I310" t="str">
            <v>641</v>
          </cell>
        </row>
        <row r="311">
          <cell r="I311" t="str">
            <v>657</v>
          </cell>
        </row>
        <row r="312">
          <cell r="I312" t="str">
            <v>748</v>
          </cell>
        </row>
        <row r="313">
          <cell r="I313" t="str">
            <v>775</v>
          </cell>
        </row>
        <row r="314">
          <cell r="I314" t="str">
            <v>102</v>
          </cell>
        </row>
        <row r="315">
          <cell r="I315" t="str">
            <v>001</v>
          </cell>
        </row>
        <row r="316">
          <cell r="I316" t="str">
            <v>617</v>
          </cell>
        </row>
        <row r="317">
          <cell r="I317" t="str">
            <v>657</v>
          </cell>
        </row>
        <row r="318">
          <cell r="I318" t="str">
            <v>655</v>
          </cell>
        </row>
        <row r="319">
          <cell r="I319" t="str">
            <v>671</v>
          </cell>
        </row>
        <row r="320">
          <cell r="I320" t="str">
            <v>613</v>
          </cell>
        </row>
        <row r="321">
          <cell r="I321" t="str">
            <v>623</v>
          </cell>
        </row>
        <row r="322">
          <cell r="I322" t="str">
            <v>625</v>
          </cell>
        </row>
        <row r="323">
          <cell r="I323" t="str">
            <v>641</v>
          </cell>
        </row>
        <row r="324">
          <cell r="I324" t="str">
            <v>641</v>
          </cell>
        </row>
        <row r="325">
          <cell r="I325" t="str">
            <v>647</v>
          </cell>
        </row>
        <row r="326">
          <cell r="I326" t="str">
            <v>648</v>
          </cell>
        </row>
        <row r="327">
          <cell r="I327" t="str">
            <v>671</v>
          </cell>
        </row>
        <row r="328">
          <cell r="I328" t="str">
            <v>733</v>
          </cell>
        </row>
        <row r="329">
          <cell r="I329" t="str">
            <v>735</v>
          </cell>
        </row>
        <row r="330">
          <cell r="I330" t="str">
            <v>203</v>
          </cell>
        </row>
        <row r="331">
          <cell r="I331" t="str">
            <v>204</v>
          </cell>
        </row>
        <row r="332">
          <cell r="I332" t="str">
            <v>204</v>
          </cell>
        </row>
        <row r="333">
          <cell r="I333" t="str">
            <v>231</v>
          </cell>
        </row>
        <row r="334">
          <cell r="I334" t="str">
            <v>238</v>
          </cell>
        </row>
        <row r="335">
          <cell r="I335" t="str">
            <v>276</v>
          </cell>
        </row>
        <row r="336">
          <cell r="I336" t="str">
            <v>281</v>
          </cell>
        </row>
        <row r="337">
          <cell r="I337" t="str">
            <v>203</v>
          </cell>
        </row>
        <row r="338">
          <cell r="I338" t="str">
            <v>203</v>
          </cell>
        </row>
        <row r="339">
          <cell r="I339" t="str">
            <v>606</v>
          </cell>
        </row>
        <row r="340">
          <cell r="I340" t="str">
            <v>280</v>
          </cell>
        </row>
        <row r="341">
          <cell r="I341" t="str">
            <v>280</v>
          </cell>
        </row>
        <row r="342">
          <cell r="I342" t="str">
            <v>628</v>
          </cell>
        </row>
        <row r="343">
          <cell r="I343" t="str">
            <v>647</v>
          </cell>
        </row>
        <row r="344">
          <cell r="I344" t="str">
            <v>204</v>
          </cell>
        </row>
        <row r="345">
          <cell r="I345" t="str">
            <v>204</v>
          </cell>
        </row>
        <row r="346">
          <cell r="I346" t="str">
            <v>231</v>
          </cell>
        </row>
        <row r="347">
          <cell r="I347" t="str">
            <v>280</v>
          </cell>
        </row>
        <row r="348">
          <cell r="I348" t="str">
            <v>628</v>
          </cell>
        </row>
        <row r="349">
          <cell r="I349" t="str">
            <v>731</v>
          </cell>
        </row>
        <row r="350">
          <cell r="I350" t="str">
            <v>231</v>
          </cell>
        </row>
        <row r="351">
          <cell r="I351" t="str">
            <v>458</v>
          </cell>
        </row>
        <row r="352">
          <cell r="I352" t="str">
            <v>131</v>
          </cell>
        </row>
        <row r="353">
          <cell r="I353" t="str">
            <v>238</v>
          </cell>
        </row>
        <row r="354">
          <cell r="I354" t="str">
            <v>280</v>
          </cell>
        </row>
        <row r="355">
          <cell r="I355" t="str">
            <v>739</v>
          </cell>
        </row>
        <row r="356">
          <cell r="I356" t="str">
            <v>215</v>
          </cell>
        </row>
        <row r="357">
          <cell r="I357" t="str">
            <v>618</v>
          </cell>
        </row>
        <row r="358">
          <cell r="I358" t="str">
            <v>674</v>
          </cell>
        </row>
        <row r="359">
          <cell r="I359" t="str">
            <v>706</v>
          </cell>
        </row>
        <row r="360">
          <cell r="I360" t="str">
            <v>706</v>
          </cell>
          <cell r="T360">
            <v>3056.11</v>
          </cell>
        </row>
        <row r="361">
          <cell r="I361" t="str">
            <v>706</v>
          </cell>
          <cell r="T361">
            <v>363.02</v>
          </cell>
        </row>
        <row r="362">
          <cell r="I362" t="str">
            <v>774</v>
          </cell>
        </row>
        <row r="363">
          <cell r="I363" t="str">
            <v>681</v>
          </cell>
        </row>
        <row r="364">
          <cell r="I364" t="str">
            <v>771</v>
          </cell>
        </row>
        <row r="365">
          <cell r="I365" t="str">
            <v>164</v>
          </cell>
        </row>
        <row r="366">
          <cell r="I366" t="str">
            <v>168</v>
          </cell>
        </row>
        <row r="367">
          <cell r="I367" t="str">
            <v>211</v>
          </cell>
          <cell r="T367">
            <v>8252.5</v>
          </cell>
        </row>
        <row r="368">
          <cell r="I368" t="str">
            <v>215</v>
          </cell>
        </row>
        <row r="369">
          <cell r="I369" t="str">
            <v>131</v>
          </cell>
        </row>
        <row r="370">
          <cell r="I370" t="str">
            <v>203</v>
          </cell>
        </row>
        <row r="371">
          <cell r="I371" t="str">
            <v>276</v>
          </cell>
        </row>
        <row r="372">
          <cell r="I372" t="str">
            <v>281</v>
          </cell>
        </row>
        <row r="373">
          <cell r="I373" t="str">
            <v>281</v>
          </cell>
          <cell r="T373">
            <v>10593</v>
          </cell>
        </row>
        <row r="374">
          <cell r="I374" t="str">
            <v>281</v>
          </cell>
        </row>
        <row r="375">
          <cell r="I375" t="str">
            <v>281</v>
          </cell>
        </row>
        <row r="376">
          <cell r="I376" t="str">
            <v>281</v>
          </cell>
          <cell r="T376">
            <v>5272</v>
          </cell>
        </row>
        <row r="377">
          <cell r="I377" t="str">
            <v>281</v>
          </cell>
        </row>
        <row r="378">
          <cell r="I378" t="str">
            <v>215</v>
          </cell>
        </row>
        <row r="379">
          <cell r="I379" t="str">
            <v>168</v>
          </cell>
        </row>
        <row r="380">
          <cell r="I380" t="str">
            <v>231</v>
          </cell>
        </row>
        <row r="381">
          <cell r="I381" t="str">
            <v>231</v>
          </cell>
        </row>
        <row r="382">
          <cell r="I382" t="str">
            <v>139</v>
          </cell>
        </row>
        <row r="383">
          <cell r="I383" t="str">
            <v>281</v>
          </cell>
        </row>
        <row r="384">
          <cell r="I384" t="str">
            <v>281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ification"/>
      <sheetName val="Prix d'ordre "/>
      <sheetName val="BERNIS"/>
      <sheetName val="BEZOUCE"/>
      <sheetName val="BOUILLARGUES"/>
      <sheetName val="CABRIERES"/>
      <sheetName val="CAISSARGUES"/>
      <sheetName val="CAVEIRAC"/>
      <sheetName val="CLARENSAC"/>
      <sheetName val="GARONS"/>
      <sheetName val="GENERAC"/>
      <sheetName val="LA CALMETTE"/>
      <sheetName val="LANGLADE"/>
      <sheetName val="LEDENON"/>
      <sheetName val="MANDUEL"/>
      <sheetName val="MARGUERITTES"/>
      <sheetName val="MILHAUD"/>
      <sheetName val="NIMES-Sc2"/>
      <sheetName val="POULX"/>
      <sheetName val="REDESSAN"/>
      <sheetName val="RODILHAN-Sc1"/>
      <sheetName val="ST COME"/>
      <sheetName val="ST DIONISY"/>
      <sheetName val="ST GERVASY"/>
      <sheetName val="ST GILLES"/>
      <sheetName val="Synt Type tvx"/>
      <sheetName val="NIMES-Sc1"/>
      <sheetName val="RODILHAN-Sc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NTHESE COMMUNE"/>
      <sheetName val="saisie cabp"/>
      <sheetName val="saisiedette"/>
      <sheetName val="saisiepat"/>
      <sheetName val="SIG"/>
      <sheetName val="SIGEAU"/>
      <sheetName val="SIGASS"/>
      <sheetName val="DETTE"/>
      <sheetName val="BILANEAU"/>
      <sheetName val="BILANASST"/>
      <sheetName val="EREAU"/>
      <sheetName val="ERASS"/>
      <sheetName val="listes"/>
      <sheetName val="Feuil1"/>
      <sheetName val="Feuil2"/>
    </sheetNames>
    <sheetDataSet>
      <sheetData sheetId="0"/>
      <sheetData sheetId="1">
        <row r="3">
          <cell r="F3" t="str">
            <v>011ORF</v>
          </cell>
        </row>
        <row r="4">
          <cell r="F4" t="str">
            <v>011ORF</v>
          </cell>
        </row>
        <row r="5">
          <cell r="F5" t="str">
            <v>011ORF</v>
          </cell>
        </row>
        <row r="6">
          <cell r="F6" t="str">
            <v>011ORF</v>
          </cell>
        </row>
        <row r="7">
          <cell r="F7" t="str">
            <v>011ORF</v>
          </cell>
        </row>
        <row r="8">
          <cell r="F8" t="str">
            <v>011ORF</v>
          </cell>
        </row>
        <row r="9">
          <cell r="F9" t="str">
            <v>011ORF</v>
          </cell>
        </row>
        <row r="10">
          <cell r="F10" t="str">
            <v>011ORF</v>
          </cell>
        </row>
        <row r="11">
          <cell r="F11" t="str">
            <v>011ORF</v>
          </cell>
        </row>
        <row r="12">
          <cell r="F12" t="str">
            <v>011ORF</v>
          </cell>
        </row>
        <row r="13">
          <cell r="F13" t="str">
            <v>011ORF</v>
          </cell>
        </row>
        <row r="14">
          <cell r="F14" t="str">
            <v>011ORF</v>
          </cell>
        </row>
        <row r="15">
          <cell r="F15" t="str">
            <v>011ORF</v>
          </cell>
        </row>
        <row r="16">
          <cell r="F16" t="str">
            <v>011ORF</v>
          </cell>
        </row>
        <row r="17">
          <cell r="F17" t="str">
            <v>011ORF</v>
          </cell>
        </row>
        <row r="18">
          <cell r="F18" t="str">
            <v>011ORF</v>
          </cell>
        </row>
        <row r="19">
          <cell r="F19" t="str">
            <v>011ORF</v>
          </cell>
        </row>
        <row r="20">
          <cell r="F20" t="str">
            <v>011ORF</v>
          </cell>
        </row>
        <row r="21">
          <cell r="F21" t="str">
            <v>011ORF</v>
          </cell>
        </row>
        <row r="22">
          <cell r="F22" t="str">
            <v>011ORF</v>
          </cell>
        </row>
        <row r="23">
          <cell r="F23" t="str">
            <v>011ORF</v>
          </cell>
        </row>
        <row r="24">
          <cell r="F24" t="str">
            <v>011ORF</v>
          </cell>
        </row>
        <row r="25">
          <cell r="F25" t="str">
            <v>011ORF</v>
          </cell>
        </row>
        <row r="26">
          <cell r="F26" t="str">
            <v>011ORF</v>
          </cell>
        </row>
        <row r="27">
          <cell r="F27" t="str">
            <v>011ORF</v>
          </cell>
        </row>
        <row r="28">
          <cell r="F28" t="str">
            <v>011ORF</v>
          </cell>
        </row>
        <row r="29">
          <cell r="F29" t="str">
            <v>011ORF</v>
          </cell>
        </row>
        <row r="30">
          <cell r="F30" t="str">
            <v>011ORF</v>
          </cell>
        </row>
        <row r="31">
          <cell r="F31" t="str">
            <v>011ORF</v>
          </cell>
        </row>
        <row r="32">
          <cell r="F32" t="str">
            <v>011ORF</v>
          </cell>
        </row>
        <row r="33">
          <cell r="F33" t="str">
            <v>011ORF</v>
          </cell>
        </row>
        <row r="34">
          <cell r="F34" t="str">
            <v>011ORF</v>
          </cell>
        </row>
        <row r="35">
          <cell r="F35" t="str">
            <v>011ORF</v>
          </cell>
        </row>
        <row r="36">
          <cell r="F36" t="str">
            <v>012ORF</v>
          </cell>
        </row>
        <row r="37">
          <cell r="F37" t="str">
            <v>011ORF</v>
          </cell>
        </row>
        <row r="38">
          <cell r="F38" t="str">
            <v>011ORF</v>
          </cell>
        </row>
        <row r="39">
          <cell r="F39" t="str">
            <v>011ORF</v>
          </cell>
        </row>
        <row r="40">
          <cell r="F40" t="str">
            <v>011ORF</v>
          </cell>
        </row>
        <row r="41">
          <cell r="F41" t="str">
            <v>011ORF</v>
          </cell>
        </row>
        <row r="42">
          <cell r="F42" t="str">
            <v>011ORF</v>
          </cell>
        </row>
        <row r="43">
          <cell r="F43" t="str">
            <v>011ORF</v>
          </cell>
        </row>
        <row r="44">
          <cell r="F44" t="str">
            <v>011ORF</v>
          </cell>
        </row>
        <row r="45">
          <cell r="F45" t="str">
            <v>011ORF</v>
          </cell>
        </row>
        <row r="46">
          <cell r="F46" t="str">
            <v>011ORF</v>
          </cell>
        </row>
        <row r="47">
          <cell r="F47" t="str">
            <v>011ORF</v>
          </cell>
        </row>
        <row r="48">
          <cell r="F48" t="str">
            <v>011ORF</v>
          </cell>
        </row>
        <row r="49">
          <cell r="F49" t="str">
            <v>011ORF</v>
          </cell>
        </row>
        <row r="50">
          <cell r="F50" t="str">
            <v>011ORF</v>
          </cell>
        </row>
        <row r="51">
          <cell r="F51" t="str">
            <v>011ORF</v>
          </cell>
        </row>
        <row r="52">
          <cell r="F52" t="str">
            <v>011ORF</v>
          </cell>
        </row>
        <row r="53">
          <cell r="F53" t="str">
            <v>011ORF</v>
          </cell>
        </row>
        <row r="54">
          <cell r="F54" t="str">
            <v>011ORF</v>
          </cell>
        </row>
        <row r="55">
          <cell r="F55" t="str">
            <v>011ORF</v>
          </cell>
        </row>
        <row r="56">
          <cell r="F56" t="str">
            <v>011ORF</v>
          </cell>
        </row>
        <row r="57">
          <cell r="F57" t="str">
            <v>011ORF</v>
          </cell>
        </row>
        <row r="58">
          <cell r="F58" t="str">
            <v>011ORF</v>
          </cell>
        </row>
        <row r="59">
          <cell r="F59" t="str">
            <v>011ORF</v>
          </cell>
        </row>
        <row r="60">
          <cell r="F60" t="str">
            <v>011ORF</v>
          </cell>
        </row>
        <row r="61">
          <cell r="F61" t="str">
            <v>011ORF</v>
          </cell>
        </row>
        <row r="62">
          <cell r="F62" t="str">
            <v>011ORF</v>
          </cell>
        </row>
        <row r="63">
          <cell r="F63" t="str">
            <v>011ORF</v>
          </cell>
        </row>
        <row r="64">
          <cell r="F64" t="str">
            <v>012ORF</v>
          </cell>
        </row>
        <row r="65">
          <cell r="F65" t="str">
            <v>012ORF</v>
          </cell>
        </row>
        <row r="66">
          <cell r="F66" t="str">
            <v>012ORF</v>
          </cell>
        </row>
        <row r="67">
          <cell r="F67" t="str">
            <v>012ORF</v>
          </cell>
        </row>
        <row r="68">
          <cell r="F68" t="str">
            <v>012ORF</v>
          </cell>
        </row>
        <row r="69">
          <cell r="F69" t="str">
            <v>012ORF</v>
          </cell>
        </row>
        <row r="70">
          <cell r="F70" t="str">
            <v>012ORF</v>
          </cell>
        </row>
        <row r="71">
          <cell r="F71" t="str">
            <v>012ORF</v>
          </cell>
        </row>
        <row r="72">
          <cell r="F72" t="str">
            <v>012ORF</v>
          </cell>
        </row>
        <row r="73">
          <cell r="F73" t="str">
            <v>012ORF</v>
          </cell>
        </row>
        <row r="74">
          <cell r="F74" t="str">
            <v>012ORF</v>
          </cell>
        </row>
        <row r="75">
          <cell r="F75" t="str">
            <v>012ORF</v>
          </cell>
        </row>
        <row r="76">
          <cell r="F76" t="str">
            <v>012ORF</v>
          </cell>
        </row>
        <row r="77">
          <cell r="F77" t="str">
            <v>012ORF</v>
          </cell>
        </row>
        <row r="78">
          <cell r="F78" t="str">
            <v>012ORF</v>
          </cell>
        </row>
        <row r="79">
          <cell r="F79" t="str">
            <v>012ORF</v>
          </cell>
        </row>
        <row r="80">
          <cell r="F80" t="str">
            <v>012ORF</v>
          </cell>
        </row>
        <row r="81">
          <cell r="F81" t="str">
            <v>012ORF</v>
          </cell>
        </row>
        <row r="82">
          <cell r="F82" t="str">
            <v>012ORF</v>
          </cell>
        </row>
        <row r="83">
          <cell r="F83" t="str">
            <v>012ORF</v>
          </cell>
        </row>
        <row r="84">
          <cell r="F84" t="str">
            <v>65ORF</v>
          </cell>
        </row>
        <row r="85">
          <cell r="F85" t="str">
            <v>65ORF</v>
          </cell>
        </row>
        <row r="86">
          <cell r="F86" t="str">
            <v>65ORF</v>
          </cell>
        </row>
        <row r="87">
          <cell r="F87" t="str">
            <v>65ORF</v>
          </cell>
        </row>
        <row r="88">
          <cell r="F88" t="str">
            <v>65ORF</v>
          </cell>
        </row>
        <row r="89">
          <cell r="F89" t="str">
            <v>65ORF</v>
          </cell>
        </row>
        <row r="90">
          <cell r="F90" t="str">
            <v>65ORF</v>
          </cell>
        </row>
        <row r="91">
          <cell r="F91" t="str">
            <v>65ORF</v>
          </cell>
        </row>
        <row r="92">
          <cell r="F92" t="str">
            <v>014ORF</v>
          </cell>
        </row>
        <row r="93">
          <cell r="F93" t="str">
            <v>014ORF</v>
          </cell>
        </row>
        <row r="94">
          <cell r="F94" t="str">
            <v>014ORF</v>
          </cell>
        </row>
        <row r="95">
          <cell r="F95" t="str">
            <v>66ORF</v>
          </cell>
        </row>
        <row r="96">
          <cell r="F96" t="str">
            <v>66ORF</v>
          </cell>
        </row>
        <row r="97">
          <cell r="F97" t="str">
            <v>66ORF</v>
          </cell>
        </row>
        <row r="98">
          <cell r="F98" t="str">
            <v>66ORF</v>
          </cell>
        </row>
        <row r="99">
          <cell r="F99" t="str">
            <v>66ORF</v>
          </cell>
        </row>
        <row r="100">
          <cell r="F100" t="str">
            <v>66ORF</v>
          </cell>
        </row>
        <row r="101">
          <cell r="F101" t="str">
            <v>66ORF</v>
          </cell>
        </row>
        <row r="102">
          <cell r="F102" t="str">
            <v>66ORF</v>
          </cell>
        </row>
        <row r="103">
          <cell r="F103" t="str">
            <v>66ORF</v>
          </cell>
        </row>
        <row r="104">
          <cell r="F104" t="str">
            <v>67ORF</v>
          </cell>
        </row>
        <row r="105">
          <cell r="F105" t="str">
            <v>67ORF</v>
          </cell>
        </row>
        <row r="106">
          <cell r="F106" t="str">
            <v>67ORF</v>
          </cell>
        </row>
        <row r="107">
          <cell r="F107" t="str">
            <v>67ORF</v>
          </cell>
        </row>
        <row r="108">
          <cell r="F108" t="str">
            <v>67ORF</v>
          </cell>
        </row>
        <row r="109">
          <cell r="F109" t="str">
            <v>67OOF</v>
          </cell>
        </row>
        <row r="110">
          <cell r="F110" t="str">
            <v>022OOF</v>
          </cell>
        </row>
        <row r="111">
          <cell r="F111" t="str">
            <v>042OOF</v>
          </cell>
        </row>
        <row r="112">
          <cell r="F112" t="str">
            <v>68OOF</v>
          </cell>
        </row>
        <row r="113">
          <cell r="F113" t="str">
            <v>68OOF</v>
          </cell>
        </row>
        <row r="114">
          <cell r="F114" t="str">
            <v>68OOF</v>
          </cell>
        </row>
        <row r="115">
          <cell r="F115" t="str">
            <v>023OOF</v>
          </cell>
        </row>
        <row r="116">
          <cell r="F116" t="str">
            <v>002DOOF</v>
          </cell>
        </row>
        <row r="117">
          <cell r="F117" t="str">
            <v>70ORF</v>
          </cell>
        </row>
        <row r="118">
          <cell r="F118" t="str">
            <v>70ORF</v>
          </cell>
        </row>
        <row r="119">
          <cell r="F119" t="str">
            <v>70ORF</v>
          </cell>
        </row>
        <row r="120">
          <cell r="F120" t="str">
            <v>70ORF</v>
          </cell>
        </row>
        <row r="121">
          <cell r="F121" t="str">
            <v>70ORF</v>
          </cell>
        </row>
        <row r="122">
          <cell r="F122" t="str">
            <v>70ORF</v>
          </cell>
        </row>
        <row r="123">
          <cell r="F123" t="str">
            <v>70ORF</v>
          </cell>
        </row>
        <row r="124">
          <cell r="F124" t="str">
            <v>70ORF</v>
          </cell>
        </row>
        <row r="125">
          <cell r="F125" t="str">
            <v>70ORF</v>
          </cell>
        </row>
        <row r="126">
          <cell r="F126" t="str">
            <v>70ORF</v>
          </cell>
        </row>
        <row r="127">
          <cell r="F127" t="str">
            <v>70ORF</v>
          </cell>
        </row>
        <row r="128">
          <cell r="F128" t="str">
            <v>70ORF</v>
          </cell>
        </row>
        <row r="129">
          <cell r="F129" t="str">
            <v>70ORF</v>
          </cell>
        </row>
        <row r="130">
          <cell r="F130" t="str">
            <v>70ORF</v>
          </cell>
        </row>
        <row r="131">
          <cell r="F131" t="str">
            <v>70ORF</v>
          </cell>
        </row>
        <row r="132">
          <cell r="F132" t="str">
            <v>70ORF</v>
          </cell>
        </row>
        <row r="133">
          <cell r="F133" t="str">
            <v>70ORF</v>
          </cell>
        </row>
        <row r="134">
          <cell r="F134" t="str">
            <v>70ORF</v>
          </cell>
        </row>
        <row r="135">
          <cell r="F135" t="str">
            <v>70ORF</v>
          </cell>
        </row>
        <row r="136">
          <cell r="F136" t="str">
            <v>70ORF</v>
          </cell>
        </row>
        <row r="137">
          <cell r="F137" t="str">
            <v>70ORF</v>
          </cell>
        </row>
        <row r="138">
          <cell r="F138" t="str">
            <v>70ORF</v>
          </cell>
        </row>
        <row r="139">
          <cell r="F139" t="str">
            <v>72ORF</v>
          </cell>
        </row>
        <row r="140">
          <cell r="F140" t="str">
            <v>73ORF</v>
          </cell>
        </row>
        <row r="141">
          <cell r="F141" t="str">
            <v>74ORF</v>
          </cell>
        </row>
        <row r="142">
          <cell r="F142" t="str">
            <v>74ORF</v>
          </cell>
        </row>
        <row r="143">
          <cell r="F143" t="str">
            <v>74ORF</v>
          </cell>
        </row>
        <row r="144">
          <cell r="F144" t="str">
            <v>74ORF</v>
          </cell>
        </row>
        <row r="145">
          <cell r="F145" t="str">
            <v>74ORF</v>
          </cell>
        </row>
        <row r="146">
          <cell r="F146" t="str">
            <v>74ORF</v>
          </cell>
        </row>
        <row r="147">
          <cell r="F147" t="str">
            <v>74ORF</v>
          </cell>
        </row>
        <row r="148">
          <cell r="F148" t="str">
            <v>74ORF</v>
          </cell>
        </row>
        <row r="149">
          <cell r="F149" t="str">
            <v>74ORF</v>
          </cell>
        </row>
        <row r="150">
          <cell r="F150" t="str">
            <v>74ORF</v>
          </cell>
        </row>
        <row r="151">
          <cell r="F151" t="str">
            <v>74ORF</v>
          </cell>
        </row>
        <row r="152">
          <cell r="F152" t="str">
            <v>74ORF</v>
          </cell>
        </row>
        <row r="153">
          <cell r="F153" t="str">
            <v>74ORF</v>
          </cell>
        </row>
        <row r="154">
          <cell r="F154" t="str">
            <v>74ORF</v>
          </cell>
        </row>
        <row r="155">
          <cell r="F155" t="str">
            <v>75ORF</v>
          </cell>
        </row>
        <row r="156">
          <cell r="F156" t="str">
            <v>75ORF</v>
          </cell>
        </row>
        <row r="157">
          <cell r="F157" t="str">
            <v>013ORF</v>
          </cell>
        </row>
        <row r="158">
          <cell r="F158" t="str">
            <v>013ORF</v>
          </cell>
        </row>
        <row r="159">
          <cell r="F159" t="str">
            <v>76ORF</v>
          </cell>
        </row>
        <row r="160">
          <cell r="F160" t="str">
            <v>77ORF</v>
          </cell>
        </row>
        <row r="161">
          <cell r="F161" t="str">
            <v>77ORF</v>
          </cell>
        </row>
        <row r="162">
          <cell r="F162" t="str">
            <v>77ORF</v>
          </cell>
        </row>
        <row r="163">
          <cell r="F163" t="str">
            <v>77OOF</v>
          </cell>
        </row>
        <row r="164">
          <cell r="F164" t="str">
            <v>77ORF</v>
          </cell>
        </row>
        <row r="165">
          <cell r="F165" t="str">
            <v>77ORF</v>
          </cell>
        </row>
        <row r="166">
          <cell r="F166" t="str">
            <v>77OOF</v>
          </cell>
        </row>
        <row r="167">
          <cell r="F167" t="str">
            <v>042OOF</v>
          </cell>
        </row>
        <row r="168">
          <cell r="F168" t="str">
            <v>78OOF</v>
          </cell>
        </row>
        <row r="169">
          <cell r="F169" t="str">
            <v>79ORF</v>
          </cell>
        </row>
        <row r="170">
          <cell r="F170" t="str">
            <v>002EOOF</v>
          </cell>
        </row>
        <row r="171">
          <cell r="F171" t="str">
            <v>16DORI</v>
          </cell>
        </row>
        <row r="172">
          <cell r="F172" t="str">
            <v>16DORI</v>
          </cell>
        </row>
        <row r="173">
          <cell r="F173" t="str">
            <v>1068DORI</v>
          </cell>
        </row>
        <row r="174">
          <cell r="F174" t="str">
            <v>13DORI</v>
          </cell>
        </row>
        <row r="175">
          <cell r="F175" t="str">
            <v>13RORI</v>
          </cell>
        </row>
        <row r="176">
          <cell r="F176" t="str">
            <v>13RORI</v>
          </cell>
        </row>
        <row r="177">
          <cell r="F177" t="str">
            <v>13RORI</v>
          </cell>
        </row>
        <row r="178">
          <cell r="F178" t="str">
            <v>13RORI</v>
          </cell>
        </row>
        <row r="179">
          <cell r="F179" t="str">
            <v>13RORI</v>
          </cell>
        </row>
        <row r="180">
          <cell r="F180" t="str">
            <v>13RORI</v>
          </cell>
        </row>
        <row r="181">
          <cell r="F181" t="str">
            <v>13RORI</v>
          </cell>
        </row>
        <row r="182">
          <cell r="F182" t="str">
            <v>13RORI</v>
          </cell>
        </row>
        <row r="183">
          <cell r="F183" t="str">
            <v>13RORI</v>
          </cell>
        </row>
        <row r="184">
          <cell r="F184" t="str">
            <v>13RORI</v>
          </cell>
        </row>
        <row r="185">
          <cell r="F185" t="str">
            <v>13RORI</v>
          </cell>
        </row>
        <row r="186">
          <cell r="F186" t="str">
            <v>13RORI</v>
          </cell>
        </row>
        <row r="187">
          <cell r="F187" t="str">
            <v>13RORI</v>
          </cell>
        </row>
        <row r="188">
          <cell r="F188" t="str">
            <v>13RORI</v>
          </cell>
        </row>
        <row r="189">
          <cell r="F189" t="str">
            <v>13RORI</v>
          </cell>
        </row>
        <row r="190">
          <cell r="F190" t="str">
            <v>13RORI</v>
          </cell>
        </row>
        <row r="191">
          <cell r="F191" t="str">
            <v>13RORI</v>
          </cell>
        </row>
        <row r="192">
          <cell r="F192" t="str">
            <v>26DORI</v>
          </cell>
        </row>
        <row r="193">
          <cell r="F193" t="str">
            <v>27DORI</v>
          </cell>
        </row>
        <row r="194">
          <cell r="F194" t="str">
            <v>020ORI</v>
          </cell>
        </row>
        <row r="195">
          <cell r="F195" t="str">
            <v>16RORI</v>
          </cell>
        </row>
        <row r="196">
          <cell r="F196" t="str">
            <v>16RORI</v>
          </cell>
        </row>
        <row r="197">
          <cell r="F197" t="str">
            <v>16RORI</v>
          </cell>
        </row>
        <row r="198">
          <cell r="F198" t="str">
            <v>16RORI</v>
          </cell>
        </row>
        <row r="199">
          <cell r="F199" t="str">
            <v>16RORI</v>
          </cell>
        </row>
        <row r="200">
          <cell r="F200" t="str">
            <v>16RORI</v>
          </cell>
        </row>
        <row r="201">
          <cell r="F201" t="str">
            <v>16RORI</v>
          </cell>
        </row>
        <row r="202">
          <cell r="F202" t="str">
            <v>16DORI</v>
          </cell>
        </row>
        <row r="203">
          <cell r="F203" t="str">
            <v>16RORI</v>
          </cell>
        </row>
        <row r="204">
          <cell r="F204" t="str">
            <v>16DORI</v>
          </cell>
        </row>
        <row r="205">
          <cell r="F205" t="str">
            <v>16DORI</v>
          </cell>
        </row>
        <row r="206">
          <cell r="F206" t="str">
            <v>19DOOI</v>
          </cell>
        </row>
        <row r="207">
          <cell r="F207" t="str">
            <v>1068DORI</v>
          </cell>
        </row>
        <row r="208">
          <cell r="F208" t="str">
            <v>1068RORI</v>
          </cell>
        </row>
        <row r="209">
          <cell r="F209" t="str">
            <v>16RORI</v>
          </cell>
        </row>
        <row r="210">
          <cell r="F210" t="str">
            <v>21DORI</v>
          </cell>
        </row>
        <row r="211">
          <cell r="F211" t="str">
            <v>21RORI</v>
          </cell>
        </row>
        <row r="212">
          <cell r="F212" t="str">
            <v>21DORI</v>
          </cell>
        </row>
        <row r="213">
          <cell r="F213" t="str">
            <v>21RORI</v>
          </cell>
        </row>
        <row r="214">
          <cell r="F214" t="str">
            <v>21DORI</v>
          </cell>
        </row>
        <row r="215">
          <cell r="F215" t="str">
            <v>21RORI</v>
          </cell>
        </row>
        <row r="216">
          <cell r="F216" t="str">
            <v>21RORI</v>
          </cell>
        </row>
        <row r="217">
          <cell r="F217" t="str">
            <v>21RORI</v>
          </cell>
        </row>
        <row r="218">
          <cell r="F218" t="str">
            <v>28ROOI</v>
          </cell>
        </row>
        <row r="219">
          <cell r="F219" t="str">
            <v>28ROOI</v>
          </cell>
        </row>
        <row r="220">
          <cell r="F220" t="str">
            <v>28ROOI</v>
          </cell>
        </row>
        <row r="221">
          <cell r="F221" t="str">
            <v>28ROOI</v>
          </cell>
        </row>
        <row r="222">
          <cell r="F222" t="str">
            <v>28ROOI</v>
          </cell>
        </row>
        <row r="223">
          <cell r="F223" t="str">
            <v>28ROOI</v>
          </cell>
        </row>
        <row r="224">
          <cell r="F224" t="str">
            <v>28ROOI</v>
          </cell>
        </row>
        <row r="225">
          <cell r="F225" t="str">
            <v>28ROOI</v>
          </cell>
        </row>
        <row r="226">
          <cell r="F226" t="str">
            <v>28ROOI</v>
          </cell>
        </row>
        <row r="227">
          <cell r="F227" t="str">
            <v>28ROOI</v>
          </cell>
        </row>
        <row r="228">
          <cell r="F228" t="str">
            <v>28ROOI</v>
          </cell>
        </row>
        <row r="229">
          <cell r="F229" t="str">
            <v>28ROOI</v>
          </cell>
        </row>
        <row r="230">
          <cell r="F230" t="str">
            <v>28ROOI</v>
          </cell>
        </row>
        <row r="231">
          <cell r="F231" t="str">
            <v>28ROOI</v>
          </cell>
        </row>
        <row r="232">
          <cell r="F232" t="str">
            <v>28ROOI</v>
          </cell>
        </row>
        <row r="233">
          <cell r="F233" t="str">
            <v>28ROOI</v>
          </cell>
        </row>
        <row r="234">
          <cell r="F234" t="str">
            <v>28ROOI</v>
          </cell>
        </row>
        <row r="235">
          <cell r="F235" t="str">
            <v>28ROOI</v>
          </cell>
        </row>
        <row r="236">
          <cell r="F236" t="str">
            <v>28ROOI</v>
          </cell>
        </row>
        <row r="237">
          <cell r="F237" t="str">
            <v>28ROOI</v>
          </cell>
        </row>
        <row r="238">
          <cell r="F238" t="str">
            <v>021OOI</v>
          </cell>
        </row>
        <row r="239">
          <cell r="F239" t="str">
            <v>001EOOI</v>
          </cell>
        </row>
        <row r="240">
          <cell r="F240" t="str">
            <v>20DORI</v>
          </cell>
        </row>
        <row r="241">
          <cell r="F241" t="str">
            <v>20DORI</v>
          </cell>
        </row>
        <row r="242">
          <cell r="F242" t="str">
            <v>20DORI</v>
          </cell>
        </row>
        <row r="243">
          <cell r="F243" t="str">
            <v>21DORI</v>
          </cell>
        </row>
        <row r="244">
          <cell r="F244" t="str">
            <v>21DORI</v>
          </cell>
        </row>
        <row r="245">
          <cell r="F245" t="str">
            <v>21DORI</v>
          </cell>
        </row>
        <row r="246">
          <cell r="F246" t="str">
            <v>21DORI</v>
          </cell>
        </row>
        <row r="247">
          <cell r="F247" t="str">
            <v>21DORI</v>
          </cell>
        </row>
        <row r="248">
          <cell r="F248" t="str">
            <v>22DORI</v>
          </cell>
        </row>
        <row r="249">
          <cell r="F249" t="str">
            <v>23DORI</v>
          </cell>
        </row>
        <row r="250">
          <cell r="F250" t="str">
            <v>23DORI</v>
          </cell>
        </row>
        <row r="251">
          <cell r="F251" t="str">
            <v>23DORI</v>
          </cell>
        </row>
        <row r="252">
          <cell r="F252" t="str">
            <v>23DORI</v>
          </cell>
        </row>
        <row r="253">
          <cell r="F253" t="str">
            <v>23DORI</v>
          </cell>
        </row>
        <row r="254">
          <cell r="F254" t="str">
            <v>24DORI</v>
          </cell>
        </row>
        <row r="255">
          <cell r="F255" t="str">
            <v>26DORI</v>
          </cell>
        </row>
        <row r="256">
          <cell r="F256" t="str">
            <v>27DORI</v>
          </cell>
        </row>
        <row r="257">
          <cell r="F257" t="str">
            <v>21RORI</v>
          </cell>
        </row>
        <row r="258">
          <cell r="F258" t="str">
            <v>16RORI</v>
          </cell>
        </row>
        <row r="259">
          <cell r="F259" t="str">
            <v>045RORI</v>
          </cell>
        </row>
        <row r="260">
          <cell r="F260" t="str">
            <v>045DORI</v>
          </cell>
        </row>
        <row r="261">
          <cell r="F261" t="str">
            <v>20RORI</v>
          </cell>
        </row>
        <row r="262">
          <cell r="F262" t="str">
            <v>21RORI</v>
          </cell>
        </row>
        <row r="263">
          <cell r="F263" t="str">
            <v>045DORI</v>
          </cell>
        </row>
        <row r="264">
          <cell r="F264" t="str">
            <v>045DORI</v>
          </cell>
        </row>
        <row r="265">
          <cell r="F265" t="str">
            <v>045DORI</v>
          </cell>
        </row>
        <row r="266">
          <cell r="F266" t="str">
            <v>13DOOI</v>
          </cell>
        </row>
        <row r="267">
          <cell r="F267" t="str">
            <v>13DOOI</v>
          </cell>
        </row>
        <row r="268">
          <cell r="F268" t="str">
            <v>13DOOI</v>
          </cell>
        </row>
        <row r="269">
          <cell r="F269" t="str">
            <v>13DOOI</v>
          </cell>
        </row>
        <row r="270">
          <cell r="F270" t="str">
            <v>13DOOI</v>
          </cell>
        </row>
        <row r="271">
          <cell r="F271" t="str">
            <v>13DOOI</v>
          </cell>
        </row>
        <row r="272">
          <cell r="F272" t="str">
            <v>040OOI</v>
          </cell>
        </row>
        <row r="273">
          <cell r="F273" t="str">
            <v>13DOOI</v>
          </cell>
        </row>
        <row r="274">
          <cell r="F274" t="str">
            <v>040OOI</v>
          </cell>
        </row>
        <row r="275">
          <cell r="F275" t="str">
            <v>13DOOI</v>
          </cell>
        </row>
        <row r="276">
          <cell r="F276" t="str">
            <v>041DOOI</v>
          </cell>
        </row>
        <row r="277">
          <cell r="F277" t="str">
            <v>77OOF</v>
          </cell>
        </row>
        <row r="278">
          <cell r="F278" t="str">
            <v>13DORI</v>
          </cell>
        </row>
        <row r="279">
          <cell r="F279" t="str">
            <v>13DORI</v>
          </cell>
        </row>
        <row r="280">
          <cell r="F280" t="str">
            <v>13DORI</v>
          </cell>
        </row>
        <row r="281">
          <cell r="F281" t="str">
            <v>13DORI</v>
          </cell>
        </row>
        <row r="282">
          <cell r="F282" t="str">
            <v>001DOOI</v>
          </cell>
        </row>
        <row r="283">
          <cell r="F283" t="str">
            <v>1068ROOI</v>
          </cell>
        </row>
        <row r="284">
          <cell r="F284" t="str">
            <v>024ORI</v>
          </cell>
        </row>
        <row r="285">
          <cell r="F285" t="str">
            <v>045RORI</v>
          </cell>
        </row>
        <row r="286">
          <cell r="F286" t="str">
            <v>19ROOI</v>
          </cell>
        </row>
        <row r="287">
          <cell r="F287" t="str">
            <v>21ROOI</v>
          </cell>
        </row>
        <row r="288">
          <cell r="F288" t="str">
            <v>045DORI</v>
          </cell>
        </row>
        <row r="289">
          <cell r="F289" t="str">
            <v>66OOF</v>
          </cell>
        </row>
        <row r="290">
          <cell r="F290" t="str">
            <v>66OOF</v>
          </cell>
        </row>
        <row r="291">
          <cell r="F291" t="str">
            <v>040OOI</v>
          </cell>
        </row>
        <row r="292">
          <cell r="F292" t="str">
            <v>040OOI</v>
          </cell>
        </row>
        <row r="293">
          <cell r="F293" t="str">
            <v>040OOI</v>
          </cell>
        </row>
        <row r="294">
          <cell r="F294" t="str">
            <v>13DOOI</v>
          </cell>
        </row>
        <row r="295">
          <cell r="F295" t="str">
            <v>13DOOI</v>
          </cell>
        </row>
        <row r="296">
          <cell r="F296" t="str">
            <v>040OOI</v>
          </cell>
        </row>
        <row r="297">
          <cell r="F297" t="str">
            <v>041ROOI</v>
          </cell>
        </row>
        <row r="298">
          <cell r="F298" t="str">
            <v>21DORI</v>
          </cell>
        </row>
        <row r="299">
          <cell r="F299" t="str">
            <v>21DORI</v>
          </cell>
        </row>
        <row r="300">
          <cell r="F300" t="str">
            <v>012ORF</v>
          </cell>
        </row>
        <row r="301">
          <cell r="F301" t="str">
            <v>68OOF</v>
          </cell>
        </row>
        <row r="302">
          <cell r="F302" t="str">
            <v>65ORF</v>
          </cell>
        </row>
        <row r="303">
          <cell r="F303" t="str">
            <v>65ORF</v>
          </cell>
        </row>
        <row r="304">
          <cell r="F304" t="str">
            <v>65ORF</v>
          </cell>
        </row>
        <row r="305">
          <cell r="F305" t="str">
            <v>68OOF</v>
          </cell>
        </row>
        <row r="306">
          <cell r="F306" t="str">
            <v>16DORI</v>
          </cell>
        </row>
        <row r="307">
          <cell r="F307" t="str">
            <v>16DORI</v>
          </cell>
        </row>
        <row r="308">
          <cell r="F308" t="str">
            <v>13RORI</v>
          </cell>
        </row>
        <row r="309">
          <cell r="F309" t="str">
            <v>28ROOI</v>
          </cell>
        </row>
        <row r="310">
          <cell r="F310" t="str">
            <v>67OOF</v>
          </cell>
        </row>
        <row r="311">
          <cell r="F311" t="str">
            <v>013ORF</v>
          </cell>
        </row>
        <row r="312">
          <cell r="F312" t="str">
            <v>74ORF</v>
          </cell>
        </row>
        <row r="313">
          <cell r="F313" t="str">
            <v>74ORF</v>
          </cell>
        </row>
        <row r="314">
          <cell r="F314" t="str">
            <v>77OOF</v>
          </cell>
        </row>
        <row r="315">
          <cell r="F315" t="str">
            <v>1022DORI</v>
          </cell>
        </row>
        <row r="316">
          <cell r="F316" t="str">
            <v>13DORI</v>
          </cell>
        </row>
        <row r="317">
          <cell r="F317" t="str">
            <v>13DORI</v>
          </cell>
        </row>
        <row r="318">
          <cell r="F318" t="str">
            <v>21RORI</v>
          </cell>
        </row>
        <row r="319">
          <cell r="F319" t="str">
            <v>1022RORI</v>
          </cell>
        </row>
        <row r="320">
          <cell r="F320" t="str">
            <v>012ORF</v>
          </cell>
        </row>
        <row r="321">
          <cell r="F321" t="str">
            <v>65ORF</v>
          </cell>
        </row>
        <row r="322">
          <cell r="F322" t="str">
            <v>74ORF</v>
          </cell>
        </row>
        <row r="323">
          <cell r="F323" t="str">
            <v>77OOF</v>
          </cell>
        </row>
        <row r="324">
          <cell r="F324" t="str">
            <v>1027ROOI</v>
          </cell>
        </row>
        <row r="325">
          <cell r="F325" t="str">
            <v>001DOOI</v>
          </cell>
        </row>
        <row r="326">
          <cell r="F326" t="str">
            <v>011ORF</v>
          </cell>
        </row>
        <row r="327">
          <cell r="F327" t="str">
            <v>65ORF</v>
          </cell>
        </row>
        <row r="328">
          <cell r="F328" t="str">
            <v>65ORF</v>
          </cell>
        </row>
        <row r="329">
          <cell r="F329" t="str">
            <v>67OOF</v>
          </cell>
        </row>
        <row r="330">
          <cell r="F330" t="str">
            <v>011ORF</v>
          </cell>
        </row>
        <row r="331">
          <cell r="F331" t="str">
            <v>011ORF</v>
          </cell>
        </row>
        <row r="332">
          <cell r="F332" t="str">
            <v>011ORF</v>
          </cell>
        </row>
        <row r="333">
          <cell r="F333" t="str">
            <v>012ORF</v>
          </cell>
        </row>
        <row r="334">
          <cell r="F334" t="str">
            <v>012ORF</v>
          </cell>
        </row>
        <row r="335">
          <cell r="F335" t="str">
            <v>012ORF</v>
          </cell>
        </row>
        <row r="336">
          <cell r="F336" t="str">
            <v>012ORF</v>
          </cell>
        </row>
        <row r="337">
          <cell r="F337" t="str">
            <v>67OOF</v>
          </cell>
        </row>
        <row r="338">
          <cell r="F338" t="str">
            <v>73ORF</v>
          </cell>
        </row>
        <row r="339">
          <cell r="F339" t="str">
            <v>73ORF</v>
          </cell>
        </row>
        <row r="340">
          <cell r="F340" t="str">
            <v>20DORI</v>
          </cell>
        </row>
        <row r="341">
          <cell r="F341" t="str">
            <v>204ORI</v>
          </cell>
        </row>
        <row r="342">
          <cell r="F342" t="str">
            <v>204ORI</v>
          </cell>
        </row>
        <row r="343">
          <cell r="F343" t="str">
            <v>23DORI</v>
          </cell>
        </row>
        <row r="344">
          <cell r="F344" t="str">
            <v>23DORI</v>
          </cell>
        </row>
        <row r="345">
          <cell r="F345" t="str">
            <v>27RORI</v>
          </cell>
        </row>
        <row r="346">
          <cell r="F346" t="str">
            <v>28ROOI</v>
          </cell>
        </row>
        <row r="347">
          <cell r="F347" t="str">
            <v>041ROOI</v>
          </cell>
        </row>
        <row r="348">
          <cell r="F348" t="str">
            <v>041ROOI</v>
          </cell>
        </row>
        <row r="349">
          <cell r="F349" t="str">
            <v>011ORF</v>
          </cell>
        </row>
        <row r="350">
          <cell r="F350" t="str">
            <v>28ROOI</v>
          </cell>
        </row>
        <row r="351">
          <cell r="F351" t="str">
            <v>28ROOI</v>
          </cell>
        </row>
        <row r="352">
          <cell r="F352" t="str">
            <v>011ORF</v>
          </cell>
        </row>
        <row r="353">
          <cell r="F353" t="str">
            <v>013ORF</v>
          </cell>
        </row>
        <row r="354">
          <cell r="F354" t="str">
            <v>204ORI</v>
          </cell>
        </row>
        <row r="355">
          <cell r="F355" t="str">
            <v>204ORI</v>
          </cell>
        </row>
        <row r="356">
          <cell r="F356" t="str">
            <v>041DORI</v>
          </cell>
        </row>
        <row r="357">
          <cell r="F357" t="str">
            <v>28ROOI</v>
          </cell>
        </row>
        <row r="358">
          <cell r="F358" t="str">
            <v>011ORF</v>
          </cell>
        </row>
        <row r="359">
          <cell r="F359" t="str">
            <v>73ORF</v>
          </cell>
        </row>
        <row r="360">
          <cell r="F360" t="str">
            <v>041DORI</v>
          </cell>
        </row>
        <row r="361">
          <cell r="F361" t="str">
            <v>041DORI</v>
          </cell>
        </row>
        <row r="362">
          <cell r="F362" t="str">
            <v>13RORI</v>
          </cell>
        </row>
        <row r="363">
          <cell r="F363" t="str">
            <v>23RORI</v>
          </cell>
        </row>
        <row r="364">
          <cell r="F364" t="str">
            <v>28ROOI</v>
          </cell>
        </row>
        <row r="365">
          <cell r="F365" t="str">
            <v>014ORF</v>
          </cell>
        </row>
        <row r="366">
          <cell r="F366" t="str">
            <v>21DORI</v>
          </cell>
        </row>
        <row r="367">
          <cell r="F367" t="str">
            <v>011ORF</v>
          </cell>
        </row>
        <row r="368">
          <cell r="F368" t="str">
            <v>067ORF</v>
          </cell>
        </row>
        <row r="369">
          <cell r="F369" t="str">
            <v>70ORF</v>
          </cell>
        </row>
        <row r="370">
          <cell r="F370" t="str">
            <v>70ORF</v>
          </cell>
        </row>
        <row r="371">
          <cell r="F371" t="str">
            <v>70ORF</v>
          </cell>
        </row>
        <row r="372">
          <cell r="F372" t="str">
            <v>77ORF</v>
          </cell>
        </row>
        <row r="373">
          <cell r="F373" t="str">
            <v>068OOF</v>
          </cell>
        </row>
        <row r="374">
          <cell r="F374" t="str">
            <v>77ORF</v>
          </cell>
        </row>
        <row r="375">
          <cell r="F375" t="str">
            <v>16DORI</v>
          </cell>
        </row>
        <row r="376">
          <cell r="F376" t="str">
            <v>16DORI</v>
          </cell>
        </row>
        <row r="377">
          <cell r="F377" t="str">
            <v>21DORI</v>
          </cell>
        </row>
        <row r="378">
          <cell r="F378" t="str">
            <v>21DORI</v>
          </cell>
        </row>
        <row r="379">
          <cell r="F379" t="str">
            <v>13RORI</v>
          </cell>
        </row>
        <row r="380">
          <cell r="F380" t="str">
            <v>20RORI</v>
          </cell>
        </row>
        <row r="381">
          <cell r="F381" t="str">
            <v>27RORI</v>
          </cell>
        </row>
        <row r="382">
          <cell r="F382" t="str">
            <v>28ROOI</v>
          </cell>
        </row>
        <row r="383">
          <cell r="F383" t="str">
            <v>28ROOI</v>
          </cell>
        </row>
        <row r="384">
          <cell r="F384" t="str">
            <v>28DOOI</v>
          </cell>
        </row>
        <row r="385">
          <cell r="F385" t="str">
            <v>28DOOI</v>
          </cell>
        </row>
        <row r="386">
          <cell r="F386" t="str">
            <v>28ROOI</v>
          </cell>
        </row>
        <row r="387">
          <cell r="F387" t="str">
            <v>28ROOI</v>
          </cell>
        </row>
        <row r="388">
          <cell r="F388" t="str">
            <v>21DORI</v>
          </cell>
        </row>
        <row r="389">
          <cell r="F389" t="str">
            <v>16RORI</v>
          </cell>
        </row>
        <row r="390">
          <cell r="F390" t="str">
            <v>23RORI</v>
          </cell>
        </row>
        <row r="391">
          <cell r="F391" t="str">
            <v>23RORI</v>
          </cell>
        </row>
        <row r="392">
          <cell r="F392" t="str">
            <v>040OOI</v>
          </cell>
        </row>
        <row r="393">
          <cell r="F393" t="str">
            <v>040OOI</v>
          </cell>
        </row>
        <row r="394">
          <cell r="F394" t="str">
            <v>040OOI</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vaux SDAEP 2012"/>
      <sheetName val="TRAV 2013-2020"/>
      <sheetName val="TRAV 2021-2035"/>
      <sheetName val="OPERATIONS"/>
      <sheetName val="REL-TVX-ZONES DEV"/>
      <sheetName val="ZONES_DEV_MAJ_SDAEP"/>
      <sheetName val="REP AMENAG ETG FUTUR"/>
      <sheetName val="tvx_futurs_sig_agglo"/>
      <sheetName val="travaux_sig_brli"/>
      <sheetName val="Feuil1"/>
    </sheetNames>
    <sheetDataSet>
      <sheetData sheetId="0"/>
      <sheetData sheetId="1"/>
      <sheetData sheetId="2"/>
      <sheetData sheetId="3"/>
      <sheetData sheetId="4"/>
      <sheetData sheetId="5"/>
      <sheetData sheetId="6"/>
      <sheetData sheetId="7"/>
      <sheetData sheetId="8"/>
      <sheetData sheetId="9">
        <row r="5">
          <cell r="A5" t="str">
            <v>OPPORTUNITE</v>
          </cell>
        </row>
        <row r="6">
          <cell r="A6" t="str">
            <v>DEFINITION</v>
          </cell>
        </row>
        <row r="7">
          <cell r="A7" t="str">
            <v>ETUDES</v>
          </cell>
        </row>
        <row r="8">
          <cell r="A8" t="str">
            <v>PROJET</v>
          </cell>
        </row>
        <row r="9">
          <cell r="A9" t="str">
            <v>CONSULTATION</v>
          </cell>
        </row>
        <row r="10">
          <cell r="A10" t="str">
            <v>TRAVAUX</v>
          </cell>
        </row>
        <row r="11">
          <cell r="A11" t="str">
            <v>RECEPTION</v>
          </cell>
        </row>
        <row r="12">
          <cell r="A12" t="str">
            <v>TERMINE</v>
          </cell>
        </row>
        <row r="13">
          <cell r="A13" t="str">
            <v>ABANDONNE</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EXECUTION"/>
      <sheetName val="3.DETTE (2)"/>
      <sheetName val="2.FINANCEMENT"/>
      <sheetName val="SYNTHESE COMMUNE"/>
      <sheetName val="saisie cabp"/>
      <sheetName val="saisiedette"/>
      <sheetName val="saisiepat"/>
      <sheetName val="SIG"/>
      <sheetName val="SIGEAU"/>
      <sheetName val="SIGASS"/>
      <sheetName val="DETTE"/>
      <sheetName val="BILANEAU"/>
      <sheetName val="BILANASST"/>
      <sheetName val="EREAU"/>
      <sheetName val="ERASS"/>
      <sheetName val="listes"/>
      <sheetName val="Feuil1"/>
      <sheetName val="Feuil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persons/person.xml><?xml version="1.0" encoding="utf-8"?>
<personList xmlns="http://schemas.microsoft.com/office/spreadsheetml/2018/threadedcomments" xmlns:x="http://schemas.openxmlformats.org/spreadsheetml/2006/main">
  <person displayName="Claire Bonnal" id="{6FBD83B8-DBBA-44FB-945F-F0EE5A70CD02}" userId="S::Claire.Bonnal@brl.fr::3ff29b0e-e1b4-4d15-bf7f-371721ac7641" providerId="AD"/>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32" dT="2025-03-11T12:23:06.70" personId="{6FBD83B8-DBBA-44FB-945F-F0EE5A70CD02}" id="{4994B260-4B5B-4F04-83E3-5FFD032EF3BE}">
    <text>Taux à considérer plus élevé si commune (tendance actuelle)</text>
  </threadedComment>
</ThreadedComments>
</file>

<file path=xl/threadedComments/threadedComment2.xml><?xml version="1.0" encoding="utf-8"?>
<ThreadedComments xmlns="http://schemas.microsoft.com/office/spreadsheetml/2018/threadedcomments" xmlns:x="http://schemas.openxmlformats.org/spreadsheetml/2006/main">
  <threadedComment ref="A32" dT="2025-03-11T13:09:04.92" personId="{6FBD83B8-DBBA-44FB-945F-F0EE5A70CD02}" id="{C5BAD264-3300-4AFE-BCF7-933CA776B4AC}">
    <text xml:space="preserve">Dupliquer mutualisation / oui / non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53"/>
  <sheetViews>
    <sheetView tabSelected="1" zoomScaleNormal="100" workbookViewId="0">
      <selection activeCell="C17" sqref="C17"/>
    </sheetView>
  </sheetViews>
  <sheetFormatPr baseColWidth="10" defaultRowHeight="14.4" x14ac:dyDescent="0.3"/>
  <cols>
    <col min="1" max="1" width="53.33203125" customWidth="1"/>
    <col min="2" max="2" width="20.109375" bestFit="1" customWidth="1"/>
    <col min="3" max="3" width="116.6640625" bestFit="1" customWidth="1"/>
    <col min="8" max="8" width="17" bestFit="1" customWidth="1"/>
  </cols>
  <sheetData>
    <row r="1" spans="1:4" ht="20.399999999999999" thickBot="1" x14ac:dyDescent="0.45">
      <c r="A1" s="205" t="s">
        <v>213</v>
      </c>
    </row>
    <row r="2" spans="1:4" ht="15" thickTop="1" x14ac:dyDescent="0.3"/>
    <row r="3" spans="1:4" ht="20.399999999999999" thickBot="1" x14ac:dyDescent="0.45">
      <c r="A3" s="83" t="s">
        <v>149</v>
      </c>
    </row>
    <row r="4" spans="1:4" ht="15" thickTop="1" x14ac:dyDescent="0.3"/>
    <row r="5" spans="1:4" x14ac:dyDescent="0.3">
      <c r="A5" s="7" t="s">
        <v>174</v>
      </c>
    </row>
    <row r="6" spans="1:4" x14ac:dyDescent="0.3">
      <c r="A6" s="85" t="s">
        <v>175</v>
      </c>
    </row>
    <row r="7" spans="1:4" x14ac:dyDescent="0.3">
      <c r="A7" s="84" t="s">
        <v>150</v>
      </c>
    </row>
    <row r="9" spans="1:4" s="17" customFormat="1" x14ac:dyDescent="0.3">
      <c r="A9" s="251" t="s">
        <v>299</v>
      </c>
    </row>
    <row r="10" spans="1:4" ht="20.399999999999999" thickBot="1" x14ac:dyDescent="0.45">
      <c r="A10" s="83" t="s">
        <v>295</v>
      </c>
      <c r="C10" s="84"/>
      <c r="D10" s="84"/>
    </row>
    <row r="11" spans="1:4" ht="15" thickTop="1" x14ac:dyDescent="0.3">
      <c r="A11" t="s">
        <v>296</v>
      </c>
      <c r="B11" s="202">
        <v>15</v>
      </c>
      <c r="C11" s="84" t="s">
        <v>171</v>
      </c>
      <c r="D11" s="1"/>
    </row>
    <row r="12" spans="1:4" x14ac:dyDescent="0.3">
      <c r="A12" t="s">
        <v>176</v>
      </c>
      <c r="B12" s="48">
        <v>2025</v>
      </c>
      <c r="C12" s="84"/>
      <c r="D12" s="84"/>
    </row>
    <row r="13" spans="1:4" x14ac:dyDescent="0.3">
      <c r="A13" t="s">
        <v>177</v>
      </c>
      <c r="B13" s="48">
        <v>2026</v>
      </c>
      <c r="C13" s="84"/>
      <c r="D13" s="84"/>
    </row>
    <row r="14" spans="1:4" x14ac:dyDescent="0.3">
      <c r="B14" s="1"/>
      <c r="C14" s="84"/>
      <c r="D14" s="84"/>
    </row>
    <row r="15" spans="1:4" ht="20.399999999999999" thickBot="1" x14ac:dyDescent="0.45">
      <c r="A15" s="83" t="s">
        <v>153</v>
      </c>
      <c r="B15" s="1"/>
      <c r="C15" s="84"/>
      <c r="D15" s="84"/>
    </row>
    <row r="16" spans="1:4" ht="15" thickTop="1" x14ac:dyDescent="0.3">
      <c r="A16" t="s">
        <v>8</v>
      </c>
      <c r="B16" s="48" t="s">
        <v>294</v>
      </c>
      <c r="C16" s="84" t="s">
        <v>207</v>
      </c>
      <c r="D16" s="84"/>
    </row>
    <row r="17" spans="1:4" x14ac:dyDescent="0.3">
      <c r="A17" t="str">
        <f>+IF(B16="PRIVE","Indiquer le nom du futur gestionnaire envisagé :","Indiquer le nom de la Collectivité porteuse du projet :")</f>
        <v>Indiquer le nom de la Collectivité porteuse du projet :</v>
      </c>
      <c r="B17" s="214" t="s">
        <v>222</v>
      </c>
      <c r="D17" s="84"/>
    </row>
    <row r="18" spans="1:4" x14ac:dyDescent="0.3">
      <c r="C18" s="84"/>
      <c r="D18" s="84"/>
    </row>
    <row r="19" spans="1:4" ht="20.399999999999999" thickBot="1" x14ac:dyDescent="0.45">
      <c r="A19" s="83" t="s">
        <v>216</v>
      </c>
      <c r="B19" s="1"/>
      <c r="C19" s="84"/>
      <c r="D19" s="84"/>
    </row>
    <row r="20" spans="1:4" ht="15" thickTop="1" x14ac:dyDescent="0.3">
      <c r="B20" s="1"/>
      <c r="C20" s="84"/>
      <c r="D20" s="84"/>
    </row>
    <row r="21" spans="1:4" ht="18" thickBot="1" x14ac:dyDescent="0.4">
      <c r="A21" s="82" t="s">
        <v>298</v>
      </c>
      <c r="B21" s="1"/>
      <c r="C21" s="84"/>
      <c r="D21" s="84"/>
    </row>
    <row r="22" spans="1:4" ht="15" thickTop="1" x14ac:dyDescent="0.3">
      <c r="A22" t="s">
        <v>9</v>
      </c>
      <c r="B22" s="48" t="s">
        <v>172</v>
      </c>
      <c r="C22" s="84" t="s">
        <v>217</v>
      </c>
      <c r="D22" s="84"/>
    </row>
    <row r="23" spans="1:4" x14ac:dyDescent="0.3">
      <c r="A23" t="s">
        <v>215</v>
      </c>
      <c r="B23" s="48" t="s">
        <v>179</v>
      </c>
      <c r="C23" s="84" t="s">
        <v>207</v>
      </c>
    </row>
    <row r="24" spans="1:4" x14ac:dyDescent="0.3">
      <c r="A24" t="s">
        <v>152</v>
      </c>
      <c r="B24" s="49">
        <v>0</v>
      </c>
      <c r="C24" s="206" t="str">
        <f>IF(B23="Oui","Veuillez renseigner la cellule de gauche","")</f>
        <v/>
      </c>
    </row>
    <row r="25" spans="1:4" x14ac:dyDescent="0.3">
      <c r="A25" t="s">
        <v>178</v>
      </c>
      <c r="B25" s="48" t="s">
        <v>179</v>
      </c>
      <c r="C25" s="84" t="s">
        <v>207</v>
      </c>
    </row>
    <row r="26" spans="1:4" x14ac:dyDescent="0.3">
      <c r="A26" t="s">
        <v>180</v>
      </c>
      <c r="B26" s="207"/>
      <c r="C26" s="206" t="str">
        <f>IF(B25="Oui","Veuillez renseigner la cellule de gauche et indiquer ici la valeur de la part sur fonds propres en €","")</f>
        <v/>
      </c>
    </row>
    <row r="27" spans="1:4" x14ac:dyDescent="0.3">
      <c r="A27" t="s">
        <v>151</v>
      </c>
      <c r="B27" s="87">
        <f>'2_HYP_COUTS'!C17</f>
        <v>0</v>
      </c>
      <c r="C27" s="84" t="s">
        <v>181</v>
      </c>
    </row>
    <row r="28" spans="1:4" x14ac:dyDescent="0.3">
      <c r="A28" t="s">
        <v>154</v>
      </c>
      <c r="B28" s="400">
        <f>B24*B27</f>
        <v>0</v>
      </c>
      <c r="C28" s="84"/>
    </row>
    <row r="29" spans="1:4" x14ac:dyDescent="0.3">
      <c r="A29" s="160" t="s">
        <v>214</v>
      </c>
      <c r="B29" s="208">
        <f>B27-B28-B26</f>
        <v>0</v>
      </c>
      <c r="C29" s="84" t="s">
        <v>223</v>
      </c>
    </row>
    <row r="31" spans="1:4" ht="18" thickBot="1" x14ac:dyDescent="0.4">
      <c r="A31" s="82" t="s">
        <v>209</v>
      </c>
    </row>
    <row r="32" spans="1:4" ht="15" thickTop="1" x14ac:dyDescent="0.3">
      <c r="A32" t="s">
        <v>155</v>
      </c>
      <c r="B32" s="88">
        <v>4.4999999999999998E-2</v>
      </c>
      <c r="C32" s="84" t="s">
        <v>301</v>
      </c>
    </row>
    <row r="33" spans="1:3" x14ac:dyDescent="0.3">
      <c r="A33" t="s">
        <v>156</v>
      </c>
      <c r="B33" s="86">
        <v>15</v>
      </c>
      <c r="C33" s="84" t="s">
        <v>260</v>
      </c>
    </row>
    <row r="35" spans="1:3" ht="18" thickBot="1" x14ac:dyDescent="0.4">
      <c r="A35" s="82" t="s">
        <v>208</v>
      </c>
      <c r="C35" s="84"/>
    </row>
    <row r="36" spans="1:3" ht="15" thickTop="1" x14ac:dyDescent="0.3">
      <c r="A36" t="s">
        <v>155</v>
      </c>
      <c r="B36" s="88">
        <v>3.3000000000000002E-2</v>
      </c>
      <c r="C36" s="84" t="s">
        <v>218</v>
      </c>
    </row>
    <row r="37" spans="1:3" x14ac:dyDescent="0.3">
      <c r="A37" t="s">
        <v>156</v>
      </c>
      <c r="B37" s="86">
        <v>15</v>
      </c>
    </row>
    <row r="38" spans="1:3" x14ac:dyDescent="0.3">
      <c r="C38" s="92"/>
    </row>
    <row r="39" spans="1:3" ht="18" thickBot="1" x14ac:dyDescent="0.4">
      <c r="A39" s="82" t="s">
        <v>164</v>
      </c>
      <c r="C39" s="92"/>
    </row>
    <row r="40" spans="1:3" ht="15" thickTop="1" x14ac:dyDescent="0.3">
      <c r="A40" t="s">
        <v>323</v>
      </c>
      <c r="B40" s="90">
        <v>100</v>
      </c>
      <c r="C40" s="92" t="s">
        <v>326</v>
      </c>
    </row>
    <row r="41" spans="1:3" x14ac:dyDescent="0.3">
      <c r="C41" s="201"/>
    </row>
    <row r="42" spans="1:3" x14ac:dyDescent="0.3">
      <c r="A42" t="s">
        <v>325</v>
      </c>
      <c r="B42" s="169">
        <v>1</v>
      </c>
      <c r="C42" s="92" t="s">
        <v>327</v>
      </c>
    </row>
    <row r="43" spans="1:3" x14ac:dyDescent="0.3">
      <c r="A43" s="168"/>
      <c r="B43" s="172"/>
      <c r="C43" s="193"/>
    </row>
    <row r="44" spans="1:3" ht="18" thickBot="1" x14ac:dyDescent="0.4">
      <c r="A44" s="82" t="s">
        <v>167</v>
      </c>
      <c r="B44" s="172"/>
      <c r="C44" s="92"/>
    </row>
    <row r="45" spans="1:3" ht="29.4" thickTop="1" x14ac:dyDescent="0.3">
      <c r="A45" s="173" t="s">
        <v>157</v>
      </c>
      <c r="B45" s="169">
        <v>0.01</v>
      </c>
      <c r="C45" s="92"/>
    </row>
    <row r="46" spans="1:3" x14ac:dyDescent="0.3">
      <c r="B46" s="167"/>
      <c r="C46" s="92"/>
    </row>
    <row r="47" spans="1:3" ht="18" thickBot="1" x14ac:dyDescent="0.4">
      <c r="A47" s="82" t="s">
        <v>165</v>
      </c>
      <c r="B47" s="481">
        <v>0.1</v>
      </c>
      <c r="C47" s="92"/>
    </row>
    <row r="48" spans="1:3" ht="15" thickTop="1" x14ac:dyDescent="0.3">
      <c r="A48" s="89" t="s">
        <v>288</v>
      </c>
      <c r="B48" s="377">
        <f>3150*12</f>
        <v>37800</v>
      </c>
      <c r="C48" s="92" t="s">
        <v>297</v>
      </c>
    </row>
    <row r="49" spans="1:3" x14ac:dyDescent="0.3">
      <c r="A49" s="89" t="s">
        <v>289</v>
      </c>
      <c r="B49" s="91">
        <v>3150</v>
      </c>
      <c r="C49" s="92" t="s">
        <v>297</v>
      </c>
    </row>
    <row r="50" spans="1:3" x14ac:dyDescent="0.3">
      <c r="A50" s="89" t="s">
        <v>290</v>
      </c>
      <c r="B50" s="91">
        <v>3500</v>
      </c>
      <c r="C50" s="92" t="s">
        <v>293</v>
      </c>
    </row>
    <row r="52" spans="1:3" ht="18" thickBot="1" x14ac:dyDescent="0.4">
      <c r="A52" s="82" t="s">
        <v>300</v>
      </c>
      <c r="B52" s="376" t="s">
        <v>179</v>
      </c>
      <c r="C52" s="92" t="s">
        <v>279</v>
      </c>
    </row>
    <row r="53" spans="1:3" ht="15" thickTop="1" x14ac:dyDescent="0.3">
      <c r="A53" t="s">
        <v>302</v>
      </c>
      <c r="B53" s="48"/>
      <c r="C53" t="str">
        <f>IF(B52="Oui","Indiquer au format nombre 1 chiffre après la virgule le lombre d'ETP/an nécessaire avec mutualisation","Si, non, l'outil tiendra compte d'au minima 1 ETP/an,calculé automatiquement dans l'onglet HYP_COUTS")</f>
        <v>Si, non, l'outil tiendra compte d'au minima 1 ETP/an,calculé automatiquement dans l'onglet HYP_COUTS</v>
      </c>
    </row>
  </sheetData>
  <conditionalFormatting sqref="B24">
    <cfRule type="expression" dxfId="8" priority="6">
      <formula>$B$23="Oui"</formula>
    </cfRule>
  </conditionalFormatting>
  <conditionalFormatting sqref="B26">
    <cfRule type="expression" dxfId="7" priority="2">
      <formula>$B$25="Oui"</formula>
    </cfRule>
  </conditionalFormatting>
  <conditionalFormatting sqref="C24">
    <cfRule type="expression" dxfId="6" priority="4">
      <formula>$B$23="Oui"</formula>
    </cfRule>
  </conditionalFormatting>
  <conditionalFormatting sqref="C26">
    <cfRule type="expression" dxfId="5" priority="3">
      <formula>$B$25="Oui"</formula>
    </cfRule>
  </conditionalFormatting>
  <conditionalFormatting sqref="C53">
    <cfRule type="expression" dxfId="4" priority="1">
      <formula>$B$52="Oui"</formula>
    </cfRule>
  </conditionalFormatting>
  <dataValidations count="4">
    <dataValidation type="list" allowBlank="1" showInputMessage="1" showErrorMessage="1" sqref="B47" xr:uid="{00000000-0002-0000-0000-000001000000}">
      <formula1>#REF!</formula1>
    </dataValidation>
    <dataValidation type="list" allowBlank="1" showInputMessage="1" showErrorMessage="1" sqref="B16" xr:uid="{48DF2ADC-8247-4072-A06D-61868CE766D2}">
      <formula1>"Public,Prive"</formula1>
    </dataValidation>
    <dataValidation type="list" allowBlank="1" showInputMessage="1" showErrorMessage="1" sqref="B23 B25" xr:uid="{9502382D-09ED-4544-9158-D26CF56D15EB}">
      <formula1>"Oui, Non"</formula1>
    </dataValidation>
    <dataValidation type="list" allowBlank="1" showInputMessage="1" showErrorMessage="1" sqref="B52" xr:uid="{7FE83B32-E8BA-435D-B86F-DA85E82A5746}">
      <formula1>"Oui,Non"</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A2:J38"/>
  <sheetViews>
    <sheetView workbookViewId="0">
      <selection activeCell="A42" sqref="A42"/>
    </sheetView>
  </sheetViews>
  <sheetFormatPr baseColWidth="10" defaultRowHeight="14.4" x14ac:dyDescent="0.3"/>
  <cols>
    <col min="1" max="1" width="95.6640625" style="16" customWidth="1"/>
    <col min="2" max="2" width="19.88671875" bestFit="1" customWidth="1"/>
    <col min="3" max="3" width="25.88671875" customWidth="1"/>
    <col min="4" max="4" width="61.44140625" customWidth="1"/>
    <col min="5" max="5" width="7.6640625" bestFit="1" customWidth="1"/>
    <col min="6" max="6" width="62.109375" style="1" customWidth="1"/>
    <col min="7" max="7" width="23.44140625" style="1" bestFit="1" customWidth="1"/>
    <col min="8" max="9" width="14.109375" style="1" customWidth="1"/>
    <col min="10" max="10" width="42" style="11" customWidth="1"/>
    <col min="11" max="11" width="20.6640625" customWidth="1"/>
    <col min="12" max="12" width="7.6640625" customWidth="1"/>
    <col min="13" max="13" width="6.33203125" customWidth="1"/>
    <col min="14" max="14" width="8.6640625" customWidth="1"/>
    <col min="15" max="17" width="7.6640625" customWidth="1"/>
    <col min="18" max="18" width="12.5546875" customWidth="1"/>
    <col min="19" max="19" width="21.33203125" customWidth="1"/>
  </cols>
  <sheetData>
    <row r="2" spans="1:9" ht="15" thickBot="1" x14ac:dyDescent="0.35"/>
    <row r="3" spans="1:9" ht="18.75" customHeight="1" x14ac:dyDescent="0.3">
      <c r="A3" s="402" t="s">
        <v>243</v>
      </c>
      <c r="B3" s="403"/>
      <c r="C3" s="403"/>
      <c r="D3" s="403"/>
      <c r="E3" s="404"/>
    </row>
    <row r="4" spans="1:9" x14ac:dyDescent="0.3">
      <c r="A4" s="18" t="s">
        <v>4</v>
      </c>
      <c r="B4" s="13" t="str">
        <f>'4_HYP RECETTES_Croisière '!B3</f>
        <v>&lt;8 m</v>
      </c>
      <c r="C4" s="13" t="str">
        <f>'4_HYP RECETTES_Croisière '!C3</f>
        <v>8 - 15 m</v>
      </c>
      <c r="D4" s="13" t="str">
        <f>'4_HYP RECETTES_Croisière '!D3</f>
        <v>&gt;15 m</v>
      </c>
      <c r="E4" s="19" t="s">
        <v>11</v>
      </c>
    </row>
    <row r="5" spans="1:9" x14ac:dyDescent="0.3">
      <c r="A5" s="18" t="s">
        <v>19</v>
      </c>
      <c r="B5" s="204"/>
      <c r="C5" s="204"/>
      <c r="D5" s="204"/>
      <c r="E5" s="20">
        <f>+SUM(B5:D5)</f>
        <v>0</v>
      </c>
      <c r="F5" s="244" t="s">
        <v>259</v>
      </c>
    </row>
    <row r="6" spans="1:9" ht="15" thickBot="1" x14ac:dyDescent="0.35">
      <c r="A6" s="21" t="s">
        <v>18</v>
      </c>
      <c r="B6" s="22"/>
      <c r="C6" s="22"/>
      <c r="D6" s="22"/>
      <c r="E6" s="23" t="e">
        <f>E5/$E$5</f>
        <v>#DIV/0!</v>
      </c>
    </row>
    <row r="7" spans="1:9" x14ac:dyDescent="0.3">
      <c r="B7" s="234"/>
      <c r="C7" s="234"/>
      <c r="D7" s="234"/>
      <c r="E7" s="234"/>
    </row>
    <row r="8" spans="1:9" ht="18" x14ac:dyDescent="0.35">
      <c r="A8" s="235" t="s">
        <v>241</v>
      </c>
      <c r="B8" s="234"/>
      <c r="C8" s="237" t="s">
        <v>280</v>
      </c>
      <c r="D8" s="236" t="s">
        <v>207</v>
      </c>
      <c r="E8" s="234"/>
    </row>
    <row r="9" spans="1:9" ht="15" thickBot="1" x14ac:dyDescent="0.35">
      <c r="B9" s="2"/>
      <c r="C9" s="251" t="str">
        <f>IF(C8="Oui","Indiquer les coûts dans la cellule C23","Inspirez vous des ratios et compléter la cellule C11 à C14 en la multipliant avec la E5")</f>
        <v>Indiquer les coûts dans la cellule C23</v>
      </c>
      <c r="D9" s="3"/>
      <c r="E9" s="3"/>
    </row>
    <row r="10" spans="1:9" ht="18.75" customHeight="1" thickBot="1" x14ac:dyDescent="0.35">
      <c r="A10" s="238" t="s">
        <v>205</v>
      </c>
      <c r="B10" s="239" t="s">
        <v>17</v>
      </c>
      <c r="C10" s="209" t="s">
        <v>170</v>
      </c>
      <c r="D10" s="179" t="s">
        <v>16</v>
      </c>
      <c r="F10" s="224" t="s">
        <v>240</v>
      </c>
      <c r="G10" s="225" t="s">
        <v>227</v>
      </c>
      <c r="H10" s="56" t="s">
        <v>170</v>
      </c>
      <c r="I10" s="225" t="s">
        <v>238</v>
      </c>
    </row>
    <row r="11" spans="1:9" x14ac:dyDescent="0.3">
      <c r="A11" s="242" t="s">
        <v>13</v>
      </c>
      <c r="B11" s="243" t="s">
        <v>249</v>
      </c>
      <c r="C11" s="246"/>
      <c r="D11" s="244" t="s">
        <v>251</v>
      </c>
      <c r="E11" s="1" t="s">
        <v>250</v>
      </c>
      <c r="F11" s="216" t="s">
        <v>224</v>
      </c>
      <c r="G11" s="221">
        <v>100</v>
      </c>
      <c r="H11" s="229">
        <v>500000</v>
      </c>
      <c r="I11" s="405" t="s">
        <v>237</v>
      </c>
    </row>
    <row r="12" spans="1:9" x14ac:dyDescent="0.3">
      <c r="A12" s="177" t="s">
        <v>303</v>
      </c>
      <c r="B12" s="10"/>
      <c r="C12" s="240"/>
      <c r="D12" s="244" t="s">
        <v>246</v>
      </c>
      <c r="E12" s="1"/>
      <c r="F12" s="217" t="s">
        <v>225</v>
      </c>
      <c r="G12" s="222">
        <v>20</v>
      </c>
      <c r="H12" s="219">
        <v>100000</v>
      </c>
      <c r="I12" s="406"/>
    </row>
    <row r="13" spans="1:9" ht="15" customHeight="1" thickBot="1" x14ac:dyDescent="0.35">
      <c r="A13" s="177" t="s">
        <v>242</v>
      </c>
      <c r="B13" s="241">
        <v>0.1</v>
      </c>
      <c r="C13" s="240"/>
      <c r="D13" s="244" t="s">
        <v>281</v>
      </c>
      <c r="E13" s="1"/>
      <c r="F13" s="230" t="s">
        <v>226</v>
      </c>
      <c r="G13" s="223">
        <v>100</v>
      </c>
      <c r="H13" s="220">
        <v>500000</v>
      </c>
      <c r="I13" s="407"/>
    </row>
    <row r="14" spans="1:9" ht="15" customHeight="1" thickBot="1" x14ac:dyDescent="0.35">
      <c r="A14" s="177" t="s">
        <v>277</v>
      </c>
      <c r="B14" s="331">
        <v>5000</v>
      </c>
      <c r="C14" s="240"/>
      <c r="D14" s="244" t="s">
        <v>247</v>
      </c>
      <c r="E14" s="1"/>
      <c r="F14" s="328"/>
      <c r="G14" s="329"/>
      <c r="H14" s="330"/>
      <c r="I14" s="325"/>
    </row>
    <row r="15" spans="1:9" ht="15" customHeight="1" thickBot="1" x14ac:dyDescent="0.35">
      <c r="A15" s="332" t="s">
        <v>278</v>
      </c>
      <c r="B15" s="333" t="s">
        <v>179</v>
      </c>
      <c r="C15" s="247">
        <f>IF(B15="Oui",50000,0)</f>
        <v>0</v>
      </c>
      <c r="D15" s="245" t="s">
        <v>282</v>
      </c>
      <c r="E15" s="1"/>
      <c r="F15" s="226" t="s">
        <v>228</v>
      </c>
      <c r="G15" s="227">
        <v>100</v>
      </c>
      <c r="H15" s="228">
        <v>500000</v>
      </c>
      <c r="I15" s="408" t="s">
        <v>236</v>
      </c>
    </row>
    <row r="16" spans="1:9" x14ac:dyDescent="0.3">
      <c r="E16" s="93"/>
      <c r="F16" s="217" t="s">
        <v>229</v>
      </c>
      <c r="G16" s="222">
        <v>45</v>
      </c>
      <c r="H16" s="219">
        <v>225000</v>
      </c>
      <c r="I16" s="409"/>
    </row>
    <row r="17" spans="1:9" x14ac:dyDescent="0.3">
      <c r="A17" s="413" t="s">
        <v>245</v>
      </c>
      <c r="B17" s="414"/>
      <c r="C17" s="178">
        <f>+SUM(C11:C15)</f>
        <v>0</v>
      </c>
      <c r="D17" s="97"/>
      <c r="F17" s="217" t="s">
        <v>230</v>
      </c>
      <c r="G17" s="222">
        <v>90</v>
      </c>
      <c r="H17" s="219">
        <v>450000</v>
      </c>
      <c r="I17" s="409"/>
    </row>
    <row r="18" spans="1:9" x14ac:dyDescent="0.3">
      <c r="A18" s="212" t="s">
        <v>220</v>
      </c>
      <c r="B18" s="213"/>
      <c r="C18" s="180" t="e">
        <f>C17/E5</f>
        <v>#DIV/0!</v>
      </c>
      <c r="D18" s="99"/>
      <c r="F18" s="217" t="s">
        <v>231</v>
      </c>
      <c r="G18" s="222">
        <v>65</v>
      </c>
      <c r="H18" s="219">
        <v>325000</v>
      </c>
      <c r="I18" s="409"/>
    </row>
    <row r="19" spans="1:9" x14ac:dyDescent="0.3">
      <c r="F19" s="217" t="s">
        <v>232</v>
      </c>
      <c r="G19" s="222">
        <v>100</v>
      </c>
      <c r="H19" s="219">
        <v>500000</v>
      </c>
      <c r="I19" s="409"/>
    </row>
    <row r="20" spans="1:9" x14ac:dyDescent="0.3">
      <c r="F20" s="217" t="s">
        <v>233</v>
      </c>
      <c r="G20" s="222">
        <v>10</v>
      </c>
      <c r="H20" s="219">
        <v>50000</v>
      </c>
      <c r="I20" s="409"/>
    </row>
    <row r="21" spans="1:9" ht="18" x14ac:dyDescent="0.35">
      <c r="A21" s="235" t="s">
        <v>274</v>
      </c>
      <c r="C21" s="237" t="s">
        <v>179</v>
      </c>
      <c r="D21" s="236" t="s">
        <v>207</v>
      </c>
      <c r="F21" s="217" t="s">
        <v>234</v>
      </c>
      <c r="G21" s="222">
        <v>10</v>
      </c>
      <c r="H21" s="219">
        <v>50000</v>
      </c>
      <c r="I21" s="409"/>
    </row>
    <row r="22" spans="1:9" ht="15" thickBot="1" x14ac:dyDescent="0.35">
      <c r="C22" s="251" t="str">
        <f>IF(C21="Oui","Indiquer les coûts dans la cellule C23","Inspirez vous des ratios et compléter la cellule C23 en la multipliant avec la E5")</f>
        <v>Inspirez vous des ratios et compléter la cellule C23 en la multipliant avec la E5</v>
      </c>
      <c r="F22" s="218" t="s">
        <v>235</v>
      </c>
      <c r="G22" s="223">
        <v>25</v>
      </c>
      <c r="H22" s="220">
        <v>125000</v>
      </c>
      <c r="I22" s="410"/>
    </row>
    <row r="23" spans="1:9" x14ac:dyDescent="0.3">
      <c r="A23" s="378" t="s">
        <v>210</v>
      </c>
      <c r="B23" s="393" t="s">
        <v>17</v>
      </c>
      <c r="C23" s="384" t="s">
        <v>170</v>
      </c>
      <c r="D23" s="179" t="s">
        <v>16</v>
      </c>
      <c r="I23" s="11"/>
    </row>
    <row r="24" spans="1:9" ht="15" thickBot="1" x14ac:dyDescent="0.35">
      <c r="A24" s="379" t="s">
        <v>219</v>
      </c>
      <c r="B24" s="210">
        <v>1500</v>
      </c>
      <c r="C24" s="385"/>
      <c r="D24" s="99" t="s">
        <v>252</v>
      </c>
      <c r="E24" s="93"/>
      <c r="G24" s="248">
        <f>+SUMPRODUCT(H11:H22)/SUMPRODUCT(G11:G22)</f>
        <v>5000</v>
      </c>
    </row>
    <row r="25" spans="1:9" ht="15" thickBot="1" x14ac:dyDescent="0.35">
      <c r="A25" s="379" t="s">
        <v>15</v>
      </c>
      <c r="B25" s="394"/>
      <c r="C25" s="386"/>
      <c r="D25" s="249"/>
      <c r="F25" s="231" t="s">
        <v>239</v>
      </c>
      <c r="G25" s="232">
        <v>206</v>
      </c>
      <c r="H25" s="233">
        <v>1985000</v>
      </c>
    </row>
    <row r="26" spans="1:9" x14ac:dyDescent="0.3">
      <c r="A26" s="380" t="s">
        <v>163</v>
      </c>
      <c r="B26" s="395" t="s">
        <v>6</v>
      </c>
      <c r="C26" s="385"/>
      <c r="D26" s="211" t="s">
        <v>248</v>
      </c>
      <c r="G26" s="248">
        <f>+H25/G25</f>
        <v>9635.922330097088</v>
      </c>
    </row>
    <row r="27" spans="1:9" ht="15.75" customHeight="1" x14ac:dyDescent="0.3">
      <c r="A27" s="379" t="s">
        <v>20</v>
      </c>
      <c r="B27" s="396"/>
      <c r="C27" s="387"/>
      <c r="D27" s="98"/>
    </row>
    <row r="28" spans="1:9" x14ac:dyDescent="0.3">
      <c r="A28" s="381" t="s">
        <v>3</v>
      </c>
      <c r="B28" s="222"/>
      <c r="C28" s="388">
        <f>-PMT('1_HYP SCENARIOS'!B32,'1_HYP SCENARIOS'!B33,C17)*(1-'1_HYP SCENARIOS'!B24)</f>
        <v>0</v>
      </c>
      <c r="D28" s="97" t="s">
        <v>59</v>
      </c>
    </row>
    <row r="29" spans="1:9" x14ac:dyDescent="0.3">
      <c r="A29" s="381" t="s">
        <v>0</v>
      </c>
      <c r="B29" s="397" t="s">
        <v>169</v>
      </c>
      <c r="C29" s="385"/>
      <c r="D29" s="97"/>
    </row>
    <row r="30" spans="1:9" x14ac:dyDescent="0.3">
      <c r="A30" s="381" t="s">
        <v>322</v>
      </c>
      <c r="B30" s="397" t="s">
        <v>128</v>
      </c>
      <c r="C30" s="388">
        <f>IF('1_HYP SCENARIOS'!$B$16="Public",'1_HYP SCENARIOS'!$B$40*'2_HYP_COUTS'!$E$5,"")</f>
        <v>0</v>
      </c>
      <c r="D30" s="252" t="str">
        <f>IF('1_HYP SCENARIOS'!$B$16="Public","Renseigner la cellule C29","")</f>
        <v>Renseigner la cellule C29</v>
      </c>
    </row>
    <row r="31" spans="1:9" x14ac:dyDescent="0.3">
      <c r="A31" s="381" t="s">
        <v>324</v>
      </c>
      <c r="B31" s="397" t="s">
        <v>128</v>
      </c>
      <c r="C31" s="388" t="str">
        <f>IF('1_HYP SCENARIOS'!B16="Prive",'1_HYP SCENARIOS'!B42*'1_HYP SCENARIOS'!B40*'2_HYP_COUTS'!E5,"")</f>
        <v/>
      </c>
      <c r="D31" s="252" t="str">
        <f>IF('1_HYP SCENARIOS'!B16="Prive","Renseigner la cellule C30","")</f>
        <v/>
      </c>
    </row>
    <row r="32" spans="1:9" x14ac:dyDescent="0.3">
      <c r="A32" s="381" t="s">
        <v>286</v>
      </c>
      <c r="B32" s="398" t="s">
        <v>291</v>
      </c>
      <c r="C32" s="389"/>
    </row>
    <row r="33" spans="1:4" x14ac:dyDescent="0.3">
      <c r="A33" s="382" t="s">
        <v>287</v>
      </c>
      <c r="B33" s="392" t="str">
        <f>'1_HYP SCENARIOS'!B52</f>
        <v>Non</v>
      </c>
      <c r="C33" s="390">
        <f>IF(B33="Oui",'1_HYP SCENARIOS'!$B$53*'1_HYP SCENARIOS'!$B$48,'1_HYP SCENARIOS'!$B$48)</f>
        <v>37800</v>
      </c>
      <c r="D33" s="97" t="s">
        <v>206</v>
      </c>
    </row>
    <row r="34" spans="1:4" ht="15" thickBot="1" x14ac:dyDescent="0.35">
      <c r="A34" s="383" t="s">
        <v>127</v>
      </c>
      <c r="B34" s="399" t="s">
        <v>291</v>
      </c>
      <c r="C34" s="391">
        <f>20%*(8/12)*'1_HYP SCENARIOS'!B48</f>
        <v>5040</v>
      </c>
      <c r="D34" s="250" t="s">
        <v>292</v>
      </c>
    </row>
    <row r="35" spans="1:4" x14ac:dyDescent="0.3">
      <c r="A35" s="50"/>
      <c r="B35" s="94"/>
      <c r="C35" s="95"/>
      <c r="D35" s="100"/>
    </row>
    <row r="36" spans="1:4" x14ac:dyDescent="0.3">
      <c r="A36" s="413" t="s">
        <v>253</v>
      </c>
      <c r="B36" s="414"/>
      <c r="C36" s="181">
        <f>+SUM(C24:C34)</f>
        <v>42840</v>
      </c>
      <c r="D36" s="100"/>
    </row>
    <row r="37" spans="1:4" ht="15" thickBot="1" x14ac:dyDescent="0.35">
      <c r="A37" s="413" t="s">
        <v>221</v>
      </c>
      <c r="B37" s="414"/>
      <c r="C37" s="326" t="e">
        <f>C36/E5</f>
        <v>#DIV/0!</v>
      </c>
      <c r="D37" s="100"/>
    </row>
    <row r="38" spans="1:4" ht="15" thickBot="1" x14ac:dyDescent="0.35">
      <c r="A38" s="411" t="s">
        <v>2</v>
      </c>
      <c r="B38" s="412"/>
      <c r="C38" s="215">
        <f>+'1_HYP SCENARIOS'!B11</f>
        <v>15</v>
      </c>
      <c r="D38" s="84"/>
    </row>
  </sheetData>
  <mergeCells count="7">
    <mergeCell ref="A3:E3"/>
    <mergeCell ref="I11:I13"/>
    <mergeCell ref="I15:I22"/>
    <mergeCell ref="A38:B38"/>
    <mergeCell ref="A17:B17"/>
    <mergeCell ref="A36:B36"/>
    <mergeCell ref="A37:B37"/>
  </mergeCells>
  <phoneticPr fontId="39" type="noConversion"/>
  <conditionalFormatting sqref="B11:B15">
    <cfRule type="expression" dxfId="1" priority="1">
      <formula>$C$8="Non"</formula>
    </cfRule>
  </conditionalFormatting>
  <conditionalFormatting sqref="C11:C15">
    <cfRule type="expression" dxfId="0" priority="2">
      <formula>$C$8="Oui"</formula>
    </cfRule>
  </conditionalFormatting>
  <dataValidations count="2">
    <dataValidation type="list" allowBlank="1" showInputMessage="1" showErrorMessage="1" sqref="B24" xr:uid="{0AA010A4-03AA-4B31-814B-FAEC0AF36995}">
      <formula1>"1000,1500,2000"</formula1>
    </dataValidation>
    <dataValidation type="list" allowBlank="1" showInputMessage="1" showErrorMessage="1" sqref="C8 C21 B15" xr:uid="{DD84D548-1808-43E8-A04E-0462B1C336D6}">
      <formula1>"Oui,Non"</formula1>
    </dataValidation>
  </dataValidations>
  <pageMargins left="0.7" right="0.7" top="0.75" bottom="0.75"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3" id="{B517AF72-4AEF-4DAF-B45C-01817BA55DE7}">
            <xm:f>'1_HYP SCENARIOS'!$B$16="PUBLIC"</xm:f>
            <x14:dxf>
              <fill>
                <patternFill>
                  <bgColor rgb="FFFFFF00"/>
                </patternFill>
              </fill>
              <border>
                <left style="dashed">
                  <color auto="1"/>
                </left>
                <right style="dashed">
                  <color auto="1"/>
                </right>
                <top style="dashed">
                  <color auto="1"/>
                </top>
                <bottom style="dashed">
                  <color auto="1"/>
                </bottom>
              </border>
            </x14:dxf>
          </x14:cfRule>
          <xm:sqref>A30:C30</xm:sqref>
        </x14:conditionalFormatting>
        <x14:conditionalFormatting xmlns:xm="http://schemas.microsoft.com/office/excel/2006/main">
          <x14:cfRule type="expression" priority="4" id="{AC584974-19AB-4F5E-9FDF-D7D8CDBC0B6D}">
            <xm:f>'1_HYP SCENARIOS'!$B$16="prive"</xm:f>
            <x14:dxf>
              <fill>
                <patternFill>
                  <bgColor rgb="FFFFFF00"/>
                </patternFill>
              </fill>
              <border>
                <left style="dashed">
                  <color auto="1"/>
                </left>
                <right style="dashed">
                  <color auto="1"/>
                </right>
                <top style="dashed">
                  <color auto="1"/>
                </top>
                <bottom style="dashed">
                  <color auto="1"/>
                </bottom>
              </border>
            </x14:dxf>
          </x14:cfRule>
          <xm:sqref>A31:C31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0B3A9-BA65-463E-8108-602A45057E10}">
  <sheetPr>
    <tabColor theme="9"/>
  </sheetPr>
  <dimension ref="A1:U52"/>
  <sheetViews>
    <sheetView workbookViewId="0">
      <selection activeCell="J8" sqref="J8"/>
    </sheetView>
  </sheetViews>
  <sheetFormatPr baseColWidth="10" defaultRowHeight="14.4" x14ac:dyDescent="0.3"/>
  <cols>
    <col min="1" max="1" width="21.109375" customWidth="1"/>
    <col min="2" max="2" width="13" bestFit="1" customWidth="1"/>
    <col min="3" max="3" width="10.88671875" customWidth="1"/>
    <col min="4" max="4" width="12.33203125" bestFit="1" customWidth="1"/>
    <col min="5" max="5" width="13.6640625" bestFit="1" customWidth="1"/>
    <col min="6" max="7" width="11" customWidth="1"/>
    <col min="8" max="8" width="12.44140625" bestFit="1" customWidth="1"/>
    <col min="9" max="9" width="13.6640625" bestFit="1" customWidth="1"/>
    <col min="10" max="11" width="12.88671875" bestFit="1" customWidth="1"/>
    <col min="12" max="12" width="12.33203125" bestFit="1" customWidth="1"/>
    <col min="13" max="13" width="13.5546875" bestFit="1" customWidth="1"/>
    <col min="14" max="14" width="12.5546875" bestFit="1" customWidth="1"/>
    <col min="15" max="15" width="15.88671875" bestFit="1" customWidth="1"/>
    <col min="16" max="16" width="14.33203125" bestFit="1" customWidth="1"/>
    <col min="17" max="17" width="12.5546875" bestFit="1" customWidth="1"/>
  </cols>
  <sheetData>
    <row r="1" spans="1:21" ht="18" thickBot="1" x14ac:dyDescent="0.4">
      <c r="A1" s="82" t="s">
        <v>312</v>
      </c>
      <c r="R1" t="s">
        <v>182</v>
      </c>
      <c r="U1" t="s">
        <v>211</v>
      </c>
    </row>
    <row r="2" spans="1:21" ht="15.6" thickTop="1" thickBot="1" x14ac:dyDescent="0.35">
      <c r="A2" s="305" t="s">
        <v>313</v>
      </c>
    </row>
    <row r="3" spans="1:21" x14ac:dyDescent="0.3">
      <c r="A3" s="15" t="s">
        <v>10</v>
      </c>
      <c r="B3" s="51" t="s">
        <v>183</v>
      </c>
      <c r="C3" s="51" t="s">
        <v>184</v>
      </c>
      <c r="D3" s="51" t="s">
        <v>185</v>
      </c>
      <c r="E3" s="52" t="s">
        <v>60</v>
      </c>
    </row>
    <row r="4" spans="1:21" ht="15" thickBot="1" x14ac:dyDescent="0.35">
      <c r="A4" s="267" t="s">
        <v>12</v>
      </c>
      <c r="B4" s="310"/>
      <c r="C4" s="310"/>
      <c r="D4" s="310"/>
      <c r="E4" s="309">
        <v>100</v>
      </c>
    </row>
    <row r="5" spans="1:21" x14ac:dyDescent="0.3">
      <c r="A5" s="194"/>
      <c r="B5" s="313">
        <f>B4/$E$4</f>
        <v>0</v>
      </c>
      <c r="C5" s="313">
        <f t="shared" ref="C5:D5" si="0">C4/$E$4</f>
        <v>0</v>
      </c>
      <c r="D5" s="313">
        <f t="shared" si="0"/>
        <v>0</v>
      </c>
      <c r="E5" s="312">
        <f>E4/$E$4</f>
        <v>1</v>
      </c>
    </row>
    <row r="6" spans="1:21" x14ac:dyDescent="0.3">
      <c r="A6" s="194" t="s">
        <v>273</v>
      </c>
      <c r="B6" s="311">
        <v>0.2</v>
      </c>
      <c r="C6" s="311">
        <v>0.5</v>
      </c>
      <c r="D6" s="311">
        <v>0.3</v>
      </c>
      <c r="E6" s="203">
        <f>SUM(B6:D6)</f>
        <v>1</v>
      </c>
      <c r="F6" s="84" t="s">
        <v>314</v>
      </c>
    </row>
    <row r="7" spans="1:21" x14ac:dyDescent="0.3">
      <c r="A7" s="194"/>
      <c r="B7" s="84"/>
      <c r="C7" s="84"/>
      <c r="D7" s="84"/>
      <c r="E7" s="84"/>
      <c r="F7" s="84"/>
    </row>
    <row r="8" spans="1:21" ht="18" thickBot="1" x14ac:dyDescent="0.4">
      <c r="A8" s="82" t="s">
        <v>311</v>
      </c>
      <c r="B8" s="268"/>
      <c r="C8" s="268"/>
      <c r="D8" s="268"/>
      <c r="E8" s="203"/>
      <c r="F8" s="84"/>
    </row>
    <row r="9" spans="1:21" ht="15" thickTop="1" x14ac:dyDescent="0.3">
      <c r="A9" s="194"/>
      <c r="B9" s="268" t="s">
        <v>261</v>
      </c>
      <c r="C9" s="268" t="s">
        <v>262</v>
      </c>
      <c r="D9" s="268" t="s">
        <v>263</v>
      </c>
      <c r="E9" s="203" t="s">
        <v>264</v>
      </c>
      <c r="F9" s="84"/>
    </row>
    <row r="10" spans="1:21" x14ac:dyDescent="0.3">
      <c r="A10" t="s">
        <v>275</v>
      </c>
      <c r="B10" s="269"/>
      <c r="C10" s="269"/>
      <c r="D10" s="269"/>
      <c r="E10" s="269"/>
    </row>
    <row r="11" spans="1:21" x14ac:dyDescent="0.3">
      <c r="A11" s="194" t="s">
        <v>273</v>
      </c>
      <c r="B11" s="327">
        <v>0.35</v>
      </c>
      <c r="C11" s="327">
        <v>0.15</v>
      </c>
      <c r="D11" s="327">
        <v>0.3</v>
      </c>
      <c r="E11" s="327">
        <v>0.2</v>
      </c>
    </row>
    <row r="12" spans="1:21" ht="18.600000000000001" thickBot="1" x14ac:dyDescent="0.4">
      <c r="A12" s="445" t="s">
        <v>265</v>
      </c>
      <c r="B12" s="446"/>
      <c r="C12" s="446"/>
      <c r="D12" s="446"/>
      <c r="E12" s="446"/>
      <c r="F12" s="446"/>
      <c r="G12" s="446"/>
      <c r="H12" s="446"/>
      <c r="I12" s="446"/>
      <c r="J12" s="446"/>
      <c r="K12" s="446"/>
      <c r="L12" s="446"/>
      <c r="M12" s="446"/>
      <c r="R12" t="s">
        <v>212</v>
      </c>
    </row>
    <row r="13" spans="1:21" x14ac:dyDescent="0.3">
      <c r="A13" s="196" t="s">
        <v>10</v>
      </c>
      <c r="B13" s="447" t="s">
        <v>304</v>
      </c>
      <c r="C13" s="448"/>
      <c r="D13" s="448"/>
      <c r="E13" s="449"/>
      <c r="F13" s="447" t="s">
        <v>184</v>
      </c>
      <c r="G13" s="448"/>
      <c r="H13" s="448"/>
      <c r="I13" s="449"/>
      <c r="J13" s="450" t="s">
        <v>305</v>
      </c>
      <c r="K13" s="448"/>
      <c r="L13" s="448"/>
      <c r="M13" s="449"/>
    </row>
    <row r="14" spans="1:21" x14ac:dyDescent="0.3">
      <c r="A14" s="196"/>
      <c r="B14" s="199" t="s">
        <v>198</v>
      </c>
      <c r="C14" s="53" t="s">
        <v>199</v>
      </c>
      <c r="D14" s="53" t="s">
        <v>200</v>
      </c>
      <c r="E14" s="195" t="s">
        <v>201</v>
      </c>
      <c r="F14" s="199" t="s">
        <v>198</v>
      </c>
      <c r="G14" s="53" t="s">
        <v>199</v>
      </c>
      <c r="H14" s="53" t="s">
        <v>200</v>
      </c>
      <c r="I14" s="195" t="s">
        <v>201</v>
      </c>
      <c r="J14" s="200" t="s">
        <v>198</v>
      </c>
      <c r="K14" s="53" t="s">
        <v>199</v>
      </c>
      <c r="L14" s="53" t="s">
        <v>200</v>
      </c>
      <c r="M14" s="195" t="s">
        <v>201</v>
      </c>
    </row>
    <row r="15" spans="1:21" x14ac:dyDescent="0.3">
      <c r="A15" s="197" t="s">
        <v>186</v>
      </c>
      <c r="B15" s="253">
        <v>10</v>
      </c>
      <c r="C15" s="254"/>
      <c r="D15" s="254">
        <v>79</v>
      </c>
      <c r="E15" s="451">
        <v>950</v>
      </c>
      <c r="F15" s="253">
        <v>14</v>
      </c>
      <c r="G15" s="254"/>
      <c r="H15" s="254">
        <v>110</v>
      </c>
      <c r="I15" s="451">
        <v>1320</v>
      </c>
      <c r="J15" s="258">
        <v>18</v>
      </c>
      <c r="K15" s="254"/>
      <c r="L15" s="254">
        <v>160</v>
      </c>
      <c r="M15" s="451">
        <v>1920</v>
      </c>
    </row>
    <row r="16" spans="1:21" x14ac:dyDescent="0.3">
      <c r="A16" s="197" t="s">
        <v>187</v>
      </c>
      <c r="B16" s="253">
        <v>10</v>
      </c>
      <c r="C16" s="254"/>
      <c r="D16" s="254">
        <v>79</v>
      </c>
      <c r="E16" s="452"/>
      <c r="F16" s="253">
        <v>14</v>
      </c>
      <c r="G16" s="254"/>
      <c r="H16" s="254">
        <v>110</v>
      </c>
      <c r="I16" s="452"/>
      <c r="J16" s="258">
        <v>18</v>
      </c>
      <c r="K16" s="254"/>
      <c r="L16" s="254">
        <v>160</v>
      </c>
      <c r="M16" s="452"/>
    </row>
    <row r="17" spans="1:20" x14ac:dyDescent="0.3">
      <c r="A17" s="197" t="s">
        <v>188</v>
      </c>
      <c r="B17" s="253">
        <v>10</v>
      </c>
      <c r="C17" s="254"/>
      <c r="D17" s="254">
        <v>79</v>
      </c>
      <c r="E17" s="452"/>
      <c r="F17" s="253">
        <v>14</v>
      </c>
      <c r="G17" s="254"/>
      <c r="H17" s="254">
        <v>110</v>
      </c>
      <c r="I17" s="452"/>
      <c r="J17" s="258">
        <v>18</v>
      </c>
      <c r="K17" s="254"/>
      <c r="L17" s="254">
        <v>160</v>
      </c>
      <c r="M17" s="452"/>
    </row>
    <row r="18" spans="1:20" x14ac:dyDescent="0.3">
      <c r="A18" s="197" t="s">
        <v>189</v>
      </c>
      <c r="B18" s="253">
        <v>10</v>
      </c>
      <c r="C18" s="256"/>
      <c r="D18" s="254">
        <v>79</v>
      </c>
      <c r="E18" s="452"/>
      <c r="F18" s="253">
        <v>14</v>
      </c>
      <c r="G18" s="256"/>
      <c r="H18" s="254">
        <v>110</v>
      </c>
      <c r="I18" s="452"/>
      <c r="J18" s="258">
        <v>18</v>
      </c>
      <c r="K18" s="254"/>
      <c r="L18" s="254">
        <v>160</v>
      </c>
      <c r="M18" s="452"/>
    </row>
    <row r="19" spans="1:20" x14ac:dyDescent="0.3">
      <c r="A19" s="197" t="s">
        <v>190</v>
      </c>
      <c r="B19" s="253">
        <v>10</v>
      </c>
      <c r="C19" s="256"/>
      <c r="D19" s="254">
        <v>79</v>
      </c>
      <c r="E19" s="452"/>
      <c r="F19" s="253">
        <v>14</v>
      </c>
      <c r="G19" s="256"/>
      <c r="H19" s="254">
        <v>110</v>
      </c>
      <c r="I19" s="452"/>
      <c r="J19" s="258">
        <v>18</v>
      </c>
      <c r="K19" s="254"/>
      <c r="L19" s="254">
        <v>160</v>
      </c>
      <c r="M19" s="452"/>
    </row>
    <row r="20" spans="1:20" x14ac:dyDescent="0.3">
      <c r="A20" s="197" t="s">
        <v>191</v>
      </c>
      <c r="B20" s="253">
        <v>10</v>
      </c>
      <c r="C20" s="256"/>
      <c r="D20" s="254">
        <v>79</v>
      </c>
      <c r="E20" s="452"/>
      <c r="F20" s="253">
        <v>14</v>
      </c>
      <c r="G20" s="256"/>
      <c r="H20" s="254">
        <v>110</v>
      </c>
      <c r="I20" s="452"/>
      <c r="J20" s="258">
        <v>18</v>
      </c>
      <c r="K20" s="254"/>
      <c r="L20" s="254">
        <v>160</v>
      </c>
      <c r="M20" s="452"/>
    </row>
    <row r="21" spans="1:20" x14ac:dyDescent="0.3">
      <c r="A21" s="197" t="s">
        <v>192</v>
      </c>
      <c r="B21" s="253">
        <v>10</v>
      </c>
      <c r="C21" s="255"/>
      <c r="D21" s="254">
        <v>79</v>
      </c>
      <c r="E21" s="452"/>
      <c r="F21" s="253">
        <v>14</v>
      </c>
      <c r="G21" s="254"/>
      <c r="H21" s="254">
        <v>110</v>
      </c>
      <c r="I21" s="452"/>
      <c r="J21" s="258">
        <v>18</v>
      </c>
      <c r="K21" s="254"/>
      <c r="L21" s="254">
        <v>160</v>
      </c>
      <c r="M21" s="452"/>
    </row>
    <row r="22" spans="1:20" x14ac:dyDescent="0.3">
      <c r="A22" s="197" t="s">
        <v>193</v>
      </c>
      <c r="B22" s="253">
        <v>10</v>
      </c>
      <c r="C22" s="255"/>
      <c r="D22" s="254">
        <v>79</v>
      </c>
      <c r="E22" s="452"/>
      <c r="F22" s="253">
        <v>14</v>
      </c>
      <c r="G22" s="254"/>
      <c r="H22" s="254">
        <v>110</v>
      </c>
      <c r="I22" s="452"/>
      <c r="J22" s="258">
        <v>18</v>
      </c>
      <c r="K22" s="254"/>
      <c r="L22" s="254">
        <v>160</v>
      </c>
      <c r="M22" s="452"/>
    </row>
    <row r="23" spans="1:20" x14ac:dyDescent="0.3">
      <c r="A23" s="197" t="s">
        <v>194</v>
      </c>
      <c r="B23" s="253">
        <v>10</v>
      </c>
      <c r="C23" s="255"/>
      <c r="D23" s="254">
        <v>79</v>
      </c>
      <c r="E23" s="452"/>
      <c r="F23" s="253">
        <v>14</v>
      </c>
      <c r="G23" s="254"/>
      <c r="H23" s="254">
        <v>110</v>
      </c>
      <c r="I23" s="452"/>
      <c r="J23" s="258">
        <v>18</v>
      </c>
      <c r="K23" s="254"/>
      <c r="L23" s="254">
        <v>160</v>
      </c>
      <c r="M23" s="452"/>
    </row>
    <row r="24" spans="1:20" x14ac:dyDescent="0.3">
      <c r="A24" s="197" t="s">
        <v>195</v>
      </c>
      <c r="B24" s="253">
        <v>10</v>
      </c>
      <c r="C24" s="255"/>
      <c r="D24" s="254">
        <v>79</v>
      </c>
      <c r="E24" s="452"/>
      <c r="F24" s="253">
        <v>14</v>
      </c>
      <c r="G24" s="254"/>
      <c r="H24" s="254">
        <v>110</v>
      </c>
      <c r="I24" s="452"/>
      <c r="J24" s="258">
        <v>18</v>
      </c>
      <c r="K24" s="254"/>
      <c r="L24" s="254">
        <v>160</v>
      </c>
      <c r="M24" s="452"/>
      <c r="R24" t="s">
        <v>244</v>
      </c>
    </row>
    <row r="25" spans="1:20" x14ac:dyDescent="0.3">
      <c r="A25" s="197" t="s">
        <v>196</v>
      </c>
      <c r="B25" s="253">
        <v>10</v>
      </c>
      <c r="C25" s="255"/>
      <c r="D25" s="254">
        <v>79</v>
      </c>
      <c r="E25" s="452"/>
      <c r="F25" s="253">
        <v>14</v>
      </c>
      <c r="G25" s="254"/>
      <c r="H25" s="254">
        <v>110</v>
      </c>
      <c r="I25" s="452"/>
      <c r="J25" s="258">
        <v>18</v>
      </c>
      <c r="K25" s="254"/>
      <c r="L25" s="254">
        <v>160</v>
      </c>
      <c r="M25" s="452"/>
    </row>
    <row r="26" spans="1:20" ht="15" thickBot="1" x14ac:dyDescent="0.35">
      <c r="A26" s="198" t="s">
        <v>197</v>
      </c>
      <c r="B26" s="253">
        <v>10</v>
      </c>
      <c r="C26" s="257"/>
      <c r="D26" s="254">
        <v>79</v>
      </c>
      <c r="E26" s="453"/>
      <c r="F26" s="253">
        <v>14</v>
      </c>
      <c r="G26" s="259"/>
      <c r="H26" s="254">
        <v>110</v>
      </c>
      <c r="I26" s="453"/>
      <c r="J26" s="258">
        <v>18</v>
      </c>
      <c r="K26" s="259"/>
      <c r="L26" s="254">
        <v>160</v>
      </c>
      <c r="M26" s="453"/>
    </row>
    <row r="27" spans="1:20" x14ac:dyDescent="0.3">
      <c r="A27" s="17"/>
    </row>
    <row r="28" spans="1:20" ht="15" thickBot="1" x14ac:dyDescent="0.35">
      <c r="A28" s="24"/>
      <c r="B28" s="25"/>
      <c r="C28" s="25"/>
      <c r="D28" s="25"/>
      <c r="E28" s="25"/>
      <c r="F28" s="26"/>
      <c r="H28" s="14"/>
      <c r="I28" s="8"/>
      <c r="J28" s="9"/>
      <c r="K28" s="8"/>
    </row>
    <row r="29" spans="1:20" ht="15" customHeight="1" x14ac:dyDescent="0.3">
      <c r="A29" s="427" t="s">
        <v>306</v>
      </c>
      <c r="B29" s="428"/>
      <c r="C29" s="428"/>
      <c r="D29" s="428"/>
      <c r="E29" s="429"/>
      <c r="F29" s="433" t="s">
        <v>307</v>
      </c>
      <c r="G29" s="434"/>
      <c r="H29" s="435"/>
      <c r="I29" s="433" t="s">
        <v>308</v>
      </c>
      <c r="J29" s="434"/>
      <c r="K29" s="435"/>
      <c r="L29" s="433" t="s">
        <v>309</v>
      </c>
      <c r="M29" s="434"/>
      <c r="N29" s="435"/>
      <c r="O29" s="433" t="s">
        <v>310</v>
      </c>
      <c r="P29" s="434"/>
      <c r="Q29" s="435"/>
      <c r="R29" s="439" t="s">
        <v>266</v>
      </c>
      <c r="S29" s="440"/>
      <c r="T29" s="441"/>
    </row>
    <row r="30" spans="1:20" ht="15.75" customHeight="1" thickBot="1" x14ac:dyDescent="0.35">
      <c r="A30" s="430"/>
      <c r="B30" s="431"/>
      <c r="C30" s="431"/>
      <c r="D30" s="431"/>
      <c r="E30" s="432"/>
      <c r="F30" s="436"/>
      <c r="G30" s="437"/>
      <c r="H30" s="438"/>
      <c r="I30" s="436"/>
      <c r="J30" s="437"/>
      <c r="K30" s="438"/>
      <c r="L30" s="436"/>
      <c r="M30" s="437"/>
      <c r="N30" s="438"/>
      <c r="O30" s="436"/>
      <c r="P30" s="437"/>
      <c r="Q30" s="438"/>
      <c r="R30" s="442"/>
      <c r="S30" s="443"/>
      <c r="T30" s="444"/>
    </row>
    <row r="31" spans="1:20" ht="15" thickBot="1" x14ac:dyDescent="0.35">
      <c r="A31" s="260" t="s">
        <v>7</v>
      </c>
      <c r="B31" s="261"/>
      <c r="C31" s="261"/>
      <c r="D31" s="261"/>
      <c r="E31" s="261"/>
      <c r="F31" s="418" t="str">
        <f>B3</f>
        <v>&lt;8 m</v>
      </c>
      <c r="G31" s="418" t="str">
        <f t="shared" ref="G31:H31" si="1">C3</f>
        <v>8 - 15 m</v>
      </c>
      <c r="H31" s="418" t="str">
        <f t="shared" si="1"/>
        <v>&gt;15 m</v>
      </c>
      <c r="I31" s="425" t="str">
        <f>B3</f>
        <v>&lt;8 m</v>
      </c>
      <c r="J31" s="425" t="str">
        <f t="shared" ref="J31:K31" si="2">C3</f>
        <v>8 - 15 m</v>
      </c>
      <c r="K31" s="425" t="str">
        <f t="shared" si="2"/>
        <v>&gt;15 m</v>
      </c>
      <c r="L31" s="425" t="str">
        <f>B3</f>
        <v>&lt;8 m</v>
      </c>
      <c r="M31" s="425" t="str">
        <f>C3</f>
        <v>8 - 15 m</v>
      </c>
      <c r="N31" s="425" t="str">
        <f>D3</f>
        <v>&gt;15 m</v>
      </c>
      <c r="O31" s="425" t="str">
        <f>B3</f>
        <v>&lt;8 m</v>
      </c>
      <c r="P31" s="425" t="str">
        <f>C3</f>
        <v>8 - 15 m</v>
      </c>
      <c r="Q31" s="425" t="str">
        <f>D3</f>
        <v>&gt;15 m</v>
      </c>
      <c r="R31" s="418" t="str">
        <f>B3</f>
        <v>&lt;8 m</v>
      </c>
      <c r="S31" s="418" t="str">
        <f>C3</f>
        <v>8 - 15 m</v>
      </c>
      <c r="T31" s="418" t="str">
        <f>D3</f>
        <v>&gt;15 m</v>
      </c>
    </row>
    <row r="32" spans="1:20" ht="15" thickBot="1" x14ac:dyDescent="0.35">
      <c r="A32" s="420" t="s">
        <v>5</v>
      </c>
      <c r="B32" s="421"/>
      <c r="C32" s="421"/>
      <c r="D32" s="421"/>
      <c r="E32" s="421"/>
      <c r="F32" s="426"/>
      <c r="G32" s="426"/>
      <c r="H32" s="426"/>
      <c r="I32" s="426"/>
      <c r="J32" s="426"/>
      <c r="K32" s="426"/>
      <c r="L32" s="426"/>
      <c r="M32" s="426"/>
      <c r="N32" s="426"/>
      <c r="O32" s="426"/>
      <c r="P32" s="426"/>
      <c r="Q32" s="426"/>
      <c r="R32" s="419"/>
      <c r="S32" s="419"/>
      <c r="T32" s="419"/>
    </row>
    <row r="33" spans="1:21" ht="15" thickBot="1" x14ac:dyDescent="0.35">
      <c r="A33" s="274" t="s">
        <v>1</v>
      </c>
      <c r="B33" s="275"/>
      <c r="C33" s="276" t="s">
        <v>255</v>
      </c>
      <c r="D33" s="276" t="s">
        <v>257</v>
      </c>
      <c r="E33" s="275" t="s">
        <v>258</v>
      </c>
      <c r="F33" s="298">
        <f>B6</f>
        <v>0.2</v>
      </c>
      <c r="G33" s="298">
        <f>C6</f>
        <v>0.5</v>
      </c>
      <c r="H33" s="299">
        <f>D6</f>
        <v>0.3</v>
      </c>
      <c r="I33" s="298">
        <f>B6</f>
        <v>0.2</v>
      </c>
      <c r="J33" s="298">
        <f>C6</f>
        <v>0.5</v>
      </c>
      <c r="K33" s="299">
        <f>D6</f>
        <v>0.3</v>
      </c>
      <c r="L33" s="282">
        <f>+B6</f>
        <v>0.2</v>
      </c>
      <c r="M33" s="277">
        <f>+C6</f>
        <v>0.5</v>
      </c>
      <c r="N33" s="278">
        <f>+D6</f>
        <v>0.3</v>
      </c>
      <c r="O33" s="277">
        <f>B6</f>
        <v>0.2</v>
      </c>
      <c r="P33" s="278">
        <f>C6</f>
        <v>0.5</v>
      </c>
      <c r="Q33" s="297">
        <f>D6</f>
        <v>0.3</v>
      </c>
      <c r="R33" s="419"/>
      <c r="S33" s="419"/>
      <c r="T33" s="419"/>
    </row>
    <row r="34" spans="1:21" x14ac:dyDescent="0.3">
      <c r="A34" s="270">
        <v>0.3</v>
      </c>
      <c r="B34" s="271" t="s">
        <v>202</v>
      </c>
      <c r="C34" s="272">
        <v>31</v>
      </c>
      <c r="D34" s="273">
        <f>A34*$E$4</f>
        <v>30</v>
      </c>
      <c r="E34" s="279">
        <f>D34*C34</f>
        <v>930</v>
      </c>
      <c r="F34" s="290">
        <f>$F$33*D34*$B$10</f>
        <v>0</v>
      </c>
      <c r="G34" s="292">
        <f>$G$33*D34*$B$10</f>
        <v>0</v>
      </c>
      <c r="H34" s="293">
        <f>$H$33*D34*$B$10</f>
        <v>0</v>
      </c>
      <c r="I34" s="290">
        <f>$I$33*D34*$C$10</f>
        <v>0</v>
      </c>
      <c r="J34" s="292">
        <f>$J$33*D34*$C$10</f>
        <v>0</v>
      </c>
      <c r="K34" s="293">
        <f>$K$33*D34*$C$10</f>
        <v>0</v>
      </c>
      <c r="L34" s="291">
        <f t="shared" ref="L34:L45" si="3">E34*$L$33*$D$10</f>
        <v>0</v>
      </c>
      <c r="M34" s="292">
        <f t="shared" ref="M34:M45" si="4">E34*$M$33*$D$10</f>
        <v>0</v>
      </c>
      <c r="N34" s="293">
        <f>$N$33*E34*$D$10</f>
        <v>0</v>
      </c>
      <c r="O34" s="422">
        <f>$E$46*O33*$E$10</f>
        <v>0</v>
      </c>
      <c r="P34" s="422">
        <f>$E$46*P33*$E$10</f>
        <v>0</v>
      </c>
      <c r="Q34" s="422">
        <f>$E$46*Q33*$E$10</f>
        <v>0</v>
      </c>
      <c r="R34" s="306">
        <f>F34*B15+I34*C15+L34*D15</f>
        <v>0</v>
      </c>
      <c r="S34" s="318">
        <f>G34*F15+J34*G15+M34*H15</f>
        <v>0</v>
      </c>
      <c r="T34" s="319">
        <f>H34*J15+K34*K15+N34*L15</f>
        <v>0</v>
      </c>
    </row>
    <row r="35" spans="1:21" x14ac:dyDescent="0.3">
      <c r="A35" s="266">
        <v>0.3</v>
      </c>
      <c r="B35" s="262" t="s">
        <v>187</v>
      </c>
      <c r="C35" s="264">
        <v>28</v>
      </c>
      <c r="D35" s="273">
        <f t="shared" ref="D35:D45" si="5">A35*$E$4</f>
        <v>30</v>
      </c>
      <c r="E35" s="280">
        <f t="shared" ref="E35:E45" si="6">D35*C35</f>
        <v>840</v>
      </c>
      <c r="F35" s="284">
        <f t="shared" ref="F35:F45" si="7">$F$33*D35*$B$10</f>
        <v>0</v>
      </c>
      <c r="G35" s="171">
        <f t="shared" ref="G35:G45" si="8">$G$33*D35*$B$10</f>
        <v>0</v>
      </c>
      <c r="H35" s="285">
        <f t="shared" ref="H35:H45" si="9">$H$33*D35*$B$10</f>
        <v>0</v>
      </c>
      <c r="I35" s="284">
        <f t="shared" ref="I35:I45" si="10">$I$33*D35*$C$10</f>
        <v>0</v>
      </c>
      <c r="J35" s="171">
        <f t="shared" ref="J35:J45" si="11">$J$33*D35*$C$10</f>
        <v>0</v>
      </c>
      <c r="K35" s="285">
        <f t="shared" ref="K35:K45" si="12">$K$33*D35*$C$10</f>
        <v>0</v>
      </c>
      <c r="L35" s="283">
        <f t="shared" si="3"/>
        <v>0</v>
      </c>
      <c r="M35" s="171">
        <f t="shared" si="4"/>
        <v>0</v>
      </c>
      <c r="N35" s="285">
        <f t="shared" ref="N35:N45" si="13">$N$33*E35*$D$10</f>
        <v>0</v>
      </c>
      <c r="O35" s="423"/>
      <c r="P35" s="423"/>
      <c r="Q35" s="423"/>
      <c r="R35" s="320">
        <f t="shared" ref="R35:R45" si="14">F35*B16+I35*C16+L35*D16</f>
        <v>0</v>
      </c>
      <c r="S35" s="317">
        <f t="shared" ref="S35:S45" si="15">G35*F16+J35*G16+M35*H16</f>
        <v>0</v>
      </c>
      <c r="T35" s="321">
        <f t="shared" ref="T35:T45" si="16">H35*J16+K35*K16+N35*L16</f>
        <v>0</v>
      </c>
    </row>
    <row r="36" spans="1:21" x14ac:dyDescent="0.3">
      <c r="A36" s="266">
        <v>0.3</v>
      </c>
      <c r="B36" s="262" t="s">
        <v>188</v>
      </c>
      <c r="C36" s="265">
        <v>31</v>
      </c>
      <c r="D36" s="273">
        <f t="shared" si="5"/>
        <v>30</v>
      </c>
      <c r="E36" s="280">
        <f t="shared" si="6"/>
        <v>930</v>
      </c>
      <c r="F36" s="284">
        <f t="shared" si="7"/>
        <v>0</v>
      </c>
      <c r="G36" s="171">
        <f t="shared" si="8"/>
        <v>0</v>
      </c>
      <c r="H36" s="285">
        <f t="shared" si="9"/>
        <v>0</v>
      </c>
      <c r="I36" s="284">
        <f t="shared" si="10"/>
        <v>0</v>
      </c>
      <c r="J36" s="171">
        <f t="shared" si="11"/>
        <v>0</v>
      </c>
      <c r="K36" s="285">
        <f t="shared" si="12"/>
        <v>0</v>
      </c>
      <c r="L36" s="283">
        <f t="shared" si="3"/>
        <v>0</v>
      </c>
      <c r="M36" s="171">
        <f t="shared" si="4"/>
        <v>0</v>
      </c>
      <c r="N36" s="285">
        <f t="shared" si="13"/>
        <v>0</v>
      </c>
      <c r="O36" s="423"/>
      <c r="P36" s="423"/>
      <c r="Q36" s="423"/>
      <c r="R36" s="320">
        <f t="shared" si="14"/>
        <v>0</v>
      </c>
      <c r="S36" s="317">
        <f t="shared" si="15"/>
        <v>0</v>
      </c>
      <c r="T36" s="321">
        <f t="shared" si="16"/>
        <v>0</v>
      </c>
    </row>
    <row r="37" spans="1:21" x14ac:dyDescent="0.3">
      <c r="A37" s="266">
        <v>0.3</v>
      </c>
      <c r="B37" s="262" t="s">
        <v>189</v>
      </c>
      <c r="C37" s="265">
        <v>30</v>
      </c>
      <c r="D37" s="273">
        <f t="shared" si="5"/>
        <v>30</v>
      </c>
      <c r="E37" s="280">
        <f t="shared" si="6"/>
        <v>900</v>
      </c>
      <c r="F37" s="284">
        <f>$F$33*D37*$B$10</f>
        <v>0</v>
      </c>
      <c r="G37" s="171">
        <f t="shared" si="8"/>
        <v>0</v>
      </c>
      <c r="H37" s="285">
        <f t="shared" si="9"/>
        <v>0</v>
      </c>
      <c r="I37" s="284">
        <f t="shared" si="10"/>
        <v>0</v>
      </c>
      <c r="J37" s="171">
        <f t="shared" si="11"/>
        <v>0</v>
      </c>
      <c r="K37" s="285">
        <f t="shared" si="12"/>
        <v>0</v>
      </c>
      <c r="L37" s="283">
        <f t="shared" si="3"/>
        <v>0</v>
      </c>
      <c r="M37" s="171">
        <f t="shared" si="4"/>
        <v>0</v>
      </c>
      <c r="N37" s="285">
        <f t="shared" si="13"/>
        <v>0</v>
      </c>
      <c r="O37" s="423"/>
      <c r="P37" s="423"/>
      <c r="Q37" s="423"/>
      <c r="R37" s="320">
        <f t="shared" si="14"/>
        <v>0</v>
      </c>
      <c r="S37" s="317">
        <f t="shared" si="15"/>
        <v>0</v>
      </c>
      <c r="T37" s="321">
        <f t="shared" si="16"/>
        <v>0</v>
      </c>
    </row>
    <row r="38" spans="1:21" x14ac:dyDescent="0.3">
      <c r="A38" s="266">
        <v>0.3</v>
      </c>
      <c r="B38" s="262" t="s">
        <v>190</v>
      </c>
      <c r="C38" s="264">
        <v>31</v>
      </c>
      <c r="D38" s="273">
        <f t="shared" si="5"/>
        <v>30</v>
      </c>
      <c r="E38" s="280">
        <f t="shared" si="6"/>
        <v>930</v>
      </c>
      <c r="F38" s="284">
        <f t="shared" si="7"/>
        <v>0</v>
      </c>
      <c r="G38" s="171">
        <f t="shared" si="8"/>
        <v>0</v>
      </c>
      <c r="H38" s="285">
        <f t="shared" si="9"/>
        <v>0</v>
      </c>
      <c r="I38" s="284">
        <f>$I$33*D38*$C$10</f>
        <v>0</v>
      </c>
      <c r="J38" s="171">
        <f t="shared" si="11"/>
        <v>0</v>
      </c>
      <c r="K38" s="285">
        <f t="shared" si="12"/>
        <v>0</v>
      </c>
      <c r="L38" s="283">
        <f t="shared" si="3"/>
        <v>0</v>
      </c>
      <c r="M38" s="171">
        <f t="shared" si="4"/>
        <v>0</v>
      </c>
      <c r="N38" s="285">
        <f t="shared" si="13"/>
        <v>0</v>
      </c>
      <c r="O38" s="423"/>
      <c r="P38" s="423"/>
      <c r="Q38" s="423"/>
      <c r="R38" s="320">
        <f t="shared" si="14"/>
        <v>0</v>
      </c>
      <c r="S38" s="317">
        <f t="shared" si="15"/>
        <v>0</v>
      </c>
      <c r="T38" s="321">
        <f t="shared" si="16"/>
        <v>0</v>
      </c>
    </row>
    <row r="39" spans="1:21" x14ac:dyDescent="0.3">
      <c r="A39" s="266">
        <v>0.3</v>
      </c>
      <c r="B39" s="262" t="s">
        <v>191</v>
      </c>
      <c r="C39" s="264">
        <v>30</v>
      </c>
      <c r="D39" s="273">
        <f t="shared" si="5"/>
        <v>30</v>
      </c>
      <c r="E39" s="280">
        <f t="shared" si="6"/>
        <v>900</v>
      </c>
      <c r="F39" s="284">
        <f t="shared" si="7"/>
        <v>0</v>
      </c>
      <c r="G39" s="171">
        <f t="shared" si="8"/>
        <v>0</v>
      </c>
      <c r="H39" s="285">
        <f t="shared" si="9"/>
        <v>0</v>
      </c>
      <c r="I39" s="284">
        <f t="shared" si="10"/>
        <v>0</v>
      </c>
      <c r="J39" s="171">
        <f t="shared" si="11"/>
        <v>0</v>
      </c>
      <c r="K39" s="285">
        <f t="shared" si="12"/>
        <v>0</v>
      </c>
      <c r="L39" s="283">
        <f t="shared" si="3"/>
        <v>0</v>
      </c>
      <c r="M39" s="171">
        <f t="shared" si="4"/>
        <v>0</v>
      </c>
      <c r="N39" s="285">
        <f t="shared" si="13"/>
        <v>0</v>
      </c>
      <c r="O39" s="423"/>
      <c r="P39" s="423"/>
      <c r="Q39" s="423"/>
      <c r="R39" s="320">
        <f t="shared" si="14"/>
        <v>0</v>
      </c>
      <c r="S39" s="317">
        <f t="shared" si="15"/>
        <v>0</v>
      </c>
      <c r="T39" s="321">
        <f t="shared" si="16"/>
        <v>0</v>
      </c>
    </row>
    <row r="40" spans="1:21" x14ac:dyDescent="0.3">
      <c r="A40" s="266">
        <v>0.3</v>
      </c>
      <c r="B40" s="262" t="s">
        <v>192</v>
      </c>
      <c r="C40" s="222">
        <v>31</v>
      </c>
      <c r="D40" s="273">
        <f t="shared" si="5"/>
        <v>30</v>
      </c>
      <c r="E40" s="280">
        <f t="shared" si="6"/>
        <v>930</v>
      </c>
      <c r="F40" s="284">
        <f t="shared" si="7"/>
        <v>0</v>
      </c>
      <c r="G40" s="171">
        <f t="shared" si="8"/>
        <v>0</v>
      </c>
      <c r="H40" s="285">
        <f t="shared" si="9"/>
        <v>0</v>
      </c>
      <c r="I40" s="284">
        <f t="shared" si="10"/>
        <v>0</v>
      </c>
      <c r="J40" s="171">
        <f t="shared" si="11"/>
        <v>0</v>
      </c>
      <c r="K40" s="285">
        <f t="shared" si="12"/>
        <v>0</v>
      </c>
      <c r="L40" s="283">
        <f t="shared" si="3"/>
        <v>0</v>
      </c>
      <c r="M40" s="171">
        <f t="shared" si="4"/>
        <v>0</v>
      </c>
      <c r="N40" s="285">
        <f t="shared" si="13"/>
        <v>0</v>
      </c>
      <c r="O40" s="423"/>
      <c r="P40" s="423"/>
      <c r="Q40" s="423"/>
      <c r="R40" s="320">
        <f t="shared" si="14"/>
        <v>0</v>
      </c>
      <c r="S40" s="317">
        <f t="shared" si="15"/>
        <v>0</v>
      </c>
      <c r="T40" s="321">
        <f t="shared" si="16"/>
        <v>0</v>
      </c>
    </row>
    <row r="41" spans="1:21" x14ac:dyDescent="0.3">
      <c r="A41" s="266">
        <v>0.3</v>
      </c>
      <c r="B41" s="262" t="s">
        <v>193</v>
      </c>
      <c r="C41" s="264">
        <v>31</v>
      </c>
      <c r="D41" s="273">
        <f t="shared" si="5"/>
        <v>30</v>
      </c>
      <c r="E41" s="280">
        <f t="shared" si="6"/>
        <v>930</v>
      </c>
      <c r="F41" s="284">
        <f t="shared" si="7"/>
        <v>0</v>
      </c>
      <c r="G41" s="171">
        <f t="shared" si="8"/>
        <v>0</v>
      </c>
      <c r="H41" s="285">
        <f t="shared" si="9"/>
        <v>0</v>
      </c>
      <c r="I41" s="284">
        <f t="shared" si="10"/>
        <v>0</v>
      </c>
      <c r="J41" s="171">
        <f t="shared" si="11"/>
        <v>0</v>
      </c>
      <c r="K41" s="285">
        <f t="shared" si="12"/>
        <v>0</v>
      </c>
      <c r="L41" s="283">
        <f t="shared" si="3"/>
        <v>0</v>
      </c>
      <c r="M41" s="171">
        <f t="shared" si="4"/>
        <v>0</v>
      </c>
      <c r="N41" s="285">
        <f t="shared" si="13"/>
        <v>0</v>
      </c>
      <c r="O41" s="423"/>
      <c r="P41" s="423"/>
      <c r="Q41" s="423"/>
      <c r="R41" s="320">
        <f t="shared" si="14"/>
        <v>0</v>
      </c>
      <c r="S41" s="317">
        <f t="shared" si="15"/>
        <v>0</v>
      </c>
      <c r="T41" s="321">
        <f t="shared" si="16"/>
        <v>0</v>
      </c>
    </row>
    <row r="42" spans="1:21" x14ac:dyDescent="0.3">
      <c r="A42" s="266">
        <v>0.5</v>
      </c>
      <c r="B42" s="12" t="s">
        <v>194</v>
      </c>
      <c r="C42" s="264">
        <v>30</v>
      </c>
      <c r="D42" s="273">
        <f t="shared" si="5"/>
        <v>50</v>
      </c>
      <c r="E42" s="280">
        <f t="shared" si="6"/>
        <v>1500</v>
      </c>
      <c r="F42" s="284">
        <f t="shared" si="7"/>
        <v>0</v>
      </c>
      <c r="G42" s="171">
        <f t="shared" si="8"/>
        <v>0</v>
      </c>
      <c r="H42" s="285">
        <f t="shared" si="9"/>
        <v>0</v>
      </c>
      <c r="I42" s="284">
        <f t="shared" si="10"/>
        <v>0</v>
      </c>
      <c r="J42" s="171">
        <f t="shared" si="11"/>
        <v>0</v>
      </c>
      <c r="K42" s="285">
        <f t="shared" si="12"/>
        <v>0</v>
      </c>
      <c r="L42" s="283">
        <f t="shared" si="3"/>
        <v>0</v>
      </c>
      <c r="M42" s="171">
        <f t="shared" si="4"/>
        <v>0</v>
      </c>
      <c r="N42" s="285">
        <f t="shared" si="13"/>
        <v>0</v>
      </c>
      <c r="O42" s="423"/>
      <c r="P42" s="423"/>
      <c r="Q42" s="423"/>
      <c r="R42" s="320">
        <f t="shared" si="14"/>
        <v>0</v>
      </c>
      <c r="S42" s="317">
        <f t="shared" si="15"/>
        <v>0</v>
      </c>
      <c r="T42" s="321">
        <f t="shared" si="16"/>
        <v>0</v>
      </c>
    </row>
    <row r="43" spans="1:21" ht="15.75" customHeight="1" x14ac:dyDescent="0.3">
      <c r="A43" s="266">
        <v>0.5</v>
      </c>
      <c r="B43" s="12" t="s">
        <v>195</v>
      </c>
      <c r="C43" s="264">
        <v>31</v>
      </c>
      <c r="D43" s="273">
        <f t="shared" si="5"/>
        <v>50</v>
      </c>
      <c r="E43" s="280">
        <f t="shared" si="6"/>
        <v>1550</v>
      </c>
      <c r="F43" s="284">
        <f t="shared" si="7"/>
        <v>0</v>
      </c>
      <c r="G43" s="171">
        <f t="shared" si="8"/>
        <v>0</v>
      </c>
      <c r="H43" s="285">
        <f t="shared" si="9"/>
        <v>0</v>
      </c>
      <c r="I43" s="284">
        <f t="shared" si="10"/>
        <v>0</v>
      </c>
      <c r="J43" s="171">
        <f t="shared" si="11"/>
        <v>0</v>
      </c>
      <c r="K43" s="285">
        <f t="shared" si="12"/>
        <v>0</v>
      </c>
      <c r="L43" s="283">
        <f t="shared" si="3"/>
        <v>0</v>
      </c>
      <c r="M43" s="171">
        <f t="shared" si="4"/>
        <v>0</v>
      </c>
      <c r="N43" s="285">
        <f t="shared" si="13"/>
        <v>0</v>
      </c>
      <c r="O43" s="423"/>
      <c r="P43" s="423"/>
      <c r="Q43" s="423"/>
      <c r="R43" s="320">
        <f t="shared" si="14"/>
        <v>0</v>
      </c>
      <c r="S43" s="317">
        <f t="shared" si="15"/>
        <v>0</v>
      </c>
      <c r="T43" s="321">
        <f t="shared" si="16"/>
        <v>0</v>
      </c>
    </row>
    <row r="44" spans="1:21" ht="15.75" customHeight="1" x14ac:dyDescent="0.3">
      <c r="A44" s="266">
        <v>0.3</v>
      </c>
      <c r="B44" s="12" t="s">
        <v>196</v>
      </c>
      <c r="C44" s="264">
        <v>30</v>
      </c>
      <c r="D44" s="273">
        <f t="shared" si="5"/>
        <v>30</v>
      </c>
      <c r="E44" s="280">
        <f t="shared" si="6"/>
        <v>900</v>
      </c>
      <c r="F44" s="284">
        <f t="shared" si="7"/>
        <v>0</v>
      </c>
      <c r="G44" s="171">
        <f t="shared" si="8"/>
        <v>0</v>
      </c>
      <c r="H44" s="285">
        <f t="shared" si="9"/>
        <v>0</v>
      </c>
      <c r="I44" s="284">
        <f t="shared" si="10"/>
        <v>0</v>
      </c>
      <c r="J44" s="171">
        <f t="shared" si="11"/>
        <v>0</v>
      </c>
      <c r="K44" s="285">
        <f t="shared" si="12"/>
        <v>0</v>
      </c>
      <c r="L44" s="283">
        <f t="shared" si="3"/>
        <v>0</v>
      </c>
      <c r="M44" s="171">
        <f t="shared" si="4"/>
        <v>0</v>
      </c>
      <c r="N44" s="285">
        <f t="shared" si="13"/>
        <v>0</v>
      </c>
      <c r="O44" s="423"/>
      <c r="P44" s="423"/>
      <c r="Q44" s="423"/>
      <c r="R44" s="320">
        <f t="shared" si="14"/>
        <v>0</v>
      </c>
      <c r="S44" s="317">
        <f t="shared" si="15"/>
        <v>0</v>
      </c>
      <c r="T44" s="321">
        <f t="shared" si="16"/>
        <v>0</v>
      </c>
    </row>
    <row r="45" spans="1:21" ht="15.75" customHeight="1" thickBot="1" x14ac:dyDescent="0.35">
      <c r="A45" s="266">
        <v>0.3</v>
      </c>
      <c r="B45" s="12" t="s">
        <v>197</v>
      </c>
      <c r="C45" s="264">
        <v>31</v>
      </c>
      <c r="D45" s="273">
        <f t="shared" si="5"/>
        <v>30</v>
      </c>
      <c r="E45" s="281">
        <f t="shared" si="6"/>
        <v>930</v>
      </c>
      <c r="F45" s="302">
        <f t="shared" si="7"/>
        <v>0</v>
      </c>
      <c r="G45" s="295">
        <f t="shared" si="8"/>
        <v>0</v>
      </c>
      <c r="H45" s="296">
        <f t="shared" si="9"/>
        <v>0</v>
      </c>
      <c r="I45" s="302">
        <f t="shared" si="10"/>
        <v>0</v>
      </c>
      <c r="J45" s="295">
        <f t="shared" si="11"/>
        <v>0</v>
      </c>
      <c r="K45" s="296">
        <f t="shared" si="12"/>
        <v>0</v>
      </c>
      <c r="L45" s="294">
        <f t="shared" si="3"/>
        <v>0</v>
      </c>
      <c r="M45" s="295">
        <f t="shared" si="4"/>
        <v>0</v>
      </c>
      <c r="N45" s="296">
        <f t="shared" si="13"/>
        <v>0</v>
      </c>
      <c r="O45" s="424"/>
      <c r="P45" s="424"/>
      <c r="Q45" s="424"/>
      <c r="R45" s="322">
        <f t="shared" si="14"/>
        <v>0</v>
      </c>
      <c r="S45" s="323">
        <f t="shared" si="15"/>
        <v>0</v>
      </c>
      <c r="T45" s="324">
        <f t="shared" si="16"/>
        <v>0</v>
      </c>
      <c r="U45" t="s">
        <v>276</v>
      </c>
    </row>
    <row r="46" spans="1:21" ht="15" thickBot="1" x14ac:dyDescent="0.35">
      <c r="A46" s="415" t="s">
        <v>256</v>
      </c>
      <c r="B46" s="416"/>
      <c r="C46" s="416"/>
      <c r="D46" s="417"/>
      <c r="E46" s="286">
        <f>SUM(E34:E45)</f>
        <v>12170</v>
      </c>
      <c r="F46" s="300">
        <f>SUM(F34:F45)</f>
        <v>0</v>
      </c>
      <c r="G46" s="300">
        <f t="shared" ref="G46:H46" si="17">SUM(G34:G45)</f>
        <v>0</v>
      </c>
      <c r="H46" s="301">
        <f t="shared" si="17"/>
        <v>0</v>
      </c>
      <c r="I46" s="300">
        <f>SUM(I34:I45)</f>
        <v>0</v>
      </c>
      <c r="J46" s="300">
        <f t="shared" ref="J46:K46" si="18">SUM(J34:J45)</f>
        <v>0</v>
      </c>
      <c r="K46" s="301">
        <f t="shared" si="18"/>
        <v>0</v>
      </c>
      <c r="L46" s="289">
        <f>SUM(L34:L45)</f>
        <v>0</v>
      </c>
      <c r="M46" s="287">
        <f t="shared" ref="M46:Q46" si="19">SUM(M34:M45)</f>
        <v>0</v>
      </c>
      <c r="N46" s="288">
        <f t="shared" si="19"/>
        <v>0</v>
      </c>
      <c r="O46" s="289">
        <f>SUM(O34:O45)</f>
        <v>0</v>
      </c>
      <c r="P46" s="287">
        <f t="shared" si="19"/>
        <v>0</v>
      </c>
      <c r="Q46" s="286">
        <f t="shared" si="19"/>
        <v>0</v>
      </c>
      <c r="R46" s="315">
        <f>SUM(R34:R45)+E15*O34</f>
        <v>0</v>
      </c>
      <c r="S46" s="316">
        <f>SUM(S34:S45)+P34*I15</f>
        <v>0</v>
      </c>
      <c r="T46" s="316">
        <f>SUM(T34:T45)+M15*Q34</f>
        <v>0</v>
      </c>
      <c r="U46" s="263">
        <f>SUM(R46:T46)</f>
        <v>0</v>
      </c>
    </row>
    <row r="47" spans="1:21" ht="15" customHeight="1" x14ac:dyDescent="0.3">
      <c r="A47" s="6"/>
      <c r="B47" s="6"/>
      <c r="C47" s="6"/>
      <c r="D47" s="6"/>
      <c r="E47" s="6"/>
    </row>
    <row r="48" spans="1:21" x14ac:dyDescent="0.3">
      <c r="E48" s="303" t="s">
        <v>267</v>
      </c>
      <c r="F48" s="304">
        <f>B10*SUM(D34:D45)</f>
        <v>0</v>
      </c>
      <c r="G48" s="17" t="str">
        <f>IF(F48=SUM(F46:H46),"ok","erreur")</f>
        <v>ok</v>
      </c>
      <c r="I48" s="304">
        <f>SUM(D34:D45)*C10</f>
        <v>0</v>
      </c>
      <c r="J48" s="17" t="str">
        <f>IF(I48=SUM(I46:K46),"ok","erreur")</f>
        <v>ok</v>
      </c>
      <c r="L48" s="304">
        <f>SUM(E34:E45)*D10</f>
        <v>0</v>
      </c>
      <c r="M48" s="17" t="str">
        <f>IF(L48=SUM(L46:N46),"ok","erreur")</f>
        <v>ok</v>
      </c>
      <c r="O48" s="304">
        <f>SUM(E34:E45)*E10</f>
        <v>0</v>
      </c>
      <c r="P48" s="17" t="str">
        <f>IF(O48=SUM(O46:Q46),"ok","erreur")</f>
        <v>ok</v>
      </c>
    </row>
    <row r="52" spans="16:16" x14ac:dyDescent="0.3">
      <c r="P52" s="314"/>
    </row>
  </sheetData>
  <mergeCells count="33">
    <mergeCell ref="L29:N30"/>
    <mergeCell ref="O29:Q30"/>
    <mergeCell ref="R29:T30"/>
    <mergeCell ref="A12:M12"/>
    <mergeCell ref="B13:E13"/>
    <mergeCell ref="F13:I13"/>
    <mergeCell ref="J13:M13"/>
    <mergeCell ref="E15:E26"/>
    <mergeCell ref="I15:I26"/>
    <mergeCell ref="M15:M26"/>
    <mergeCell ref="H31:H32"/>
    <mergeCell ref="I31:I32"/>
    <mergeCell ref="J31:J32"/>
    <mergeCell ref="K31:K32"/>
    <mergeCell ref="A29:E30"/>
    <mergeCell ref="F29:H30"/>
    <mergeCell ref="I29:K30"/>
    <mergeCell ref="A46:D46"/>
    <mergeCell ref="R31:R33"/>
    <mergeCell ref="S31:S33"/>
    <mergeCell ref="T31:T33"/>
    <mergeCell ref="A32:E32"/>
    <mergeCell ref="O34:O45"/>
    <mergeCell ref="P34:P45"/>
    <mergeCell ref="Q34:Q45"/>
    <mergeCell ref="L31:L32"/>
    <mergeCell ref="M31:M32"/>
    <mergeCell ref="N31:N32"/>
    <mergeCell ref="O31:O32"/>
    <mergeCell ref="P31:P32"/>
    <mergeCell ref="Q31:Q32"/>
    <mergeCell ref="F31:F32"/>
    <mergeCell ref="G31:G32"/>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sheetPr>
  <dimension ref="A1:U52"/>
  <sheetViews>
    <sheetView topLeftCell="A6" workbookViewId="0">
      <selection activeCell="C34" sqref="C34"/>
    </sheetView>
  </sheetViews>
  <sheetFormatPr baseColWidth="10" defaultRowHeight="14.4" x14ac:dyDescent="0.3"/>
  <cols>
    <col min="1" max="1" width="21.109375" customWidth="1"/>
    <col min="2" max="2" width="13" bestFit="1" customWidth="1"/>
    <col min="3" max="3" width="10.88671875" customWidth="1"/>
    <col min="4" max="4" width="12.33203125" bestFit="1" customWidth="1"/>
    <col min="5" max="5" width="13.6640625" bestFit="1" customWidth="1"/>
    <col min="6" max="7" width="11" customWidth="1"/>
    <col min="8" max="8" width="12.44140625" bestFit="1" customWidth="1"/>
    <col min="9" max="9" width="13.6640625" bestFit="1" customWidth="1"/>
    <col min="10" max="11" width="12.88671875" bestFit="1" customWidth="1"/>
    <col min="12" max="12" width="12.33203125" bestFit="1" customWidth="1"/>
    <col min="13" max="13" width="13.5546875" bestFit="1" customWidth="1"/>
    <col min="14" max="14" width="12.5546875" bestFit="1" customWidth="1"/>
    <col min="15" max="15" width="15.88671875" bestFit="1" customWidth="1"/>
    <col min="16" max="16" width="14.33203125" bestFit="1" customWidth="1"/>
    <col min="17" max="17" width="12.5546875" bestFit="1" customWidth="1"/>
  </cols>
  <sheetData>
    <row r="1" spans="1:21" ht="18" thickBot="1" x14ac:dyDescent="0.4">
      <c r="A1" s="82" t="s">
        <v>312</v>
      </c>
      <c r="R1" t="s">
        <v>182</v>
      </c>
      <c r="U1" t="s">
        <v>211</v>
      </c>
    </row>
    <row r="2" spans="1:21" ht="15.6" thickTop="1" thickBot="1" x14ac:dyDescent="0.35">
      <c r="A2" s="305" t="s">
        <v>268</v>
      </c>
    </row>
    <row r="3" spans="1:21" x14ac:dyDescent="0.3">
      <c r="A3" s="15" t="s">
        <v>10</v>
      </c>
      <c r="B3" s="51" t="s">
        <v>183</v>
      </c>
      <c r="C3" s="51" t="s">
        <v>184</v>
      </c>
      <c r="D3" s="51" t="s">
        <v>185</v>
      </c>
      <c r="E3" s="52" t="s">
        <v>60</v>
      </c>
    </row>
    <row r="4" spans="1:21" ht="15" thickBot="1" x14ac:dyDescent="0.35">
      <c r="A4" s="267" t="s">
        <v>12</v>
      </c>
      <c r="B4" s="310"/>
      <c r="C4" s="310"/>
      <c r="D4" s="310"/>
      <c r="E4" s="309">
        <v>100</v>
      </c>
    </row>
    <row r="5" spans="1:21" x14ac:dyDescent="0.3">
      <c r="A5" s="194"/>
      <c r="B5" s="313">
        <f>B4/$E$4</f>
        <v>0</v>
      </c>
      <c r="C5" s="313">
        <f t="shared" ref="C5:D5" si="0">C4/$E$4</f>
        <v>0</v>
      </c>
      <c r="D5" s="313">
        <f t="shared" si="0"/>
        <v>0</v>
      </c>
      <c r="E5" s="312">
        <f>E4/$E$4</f>
        <v>1</v>
      </c>
    </row>
    <row r="6" spans="1:21" x14ac:dyDescent="0.3">
      <c r="A6" s="194" t="s">
        <v>273</v>
      </c>
      <c r="B6" s="311">
        <v>0.2</v>
      </c>
      <c r="C6" s="311">
        <v>0.5</v>
      </c>
      <c r="D6" s="311">
        <v>0.3</v>
      </c>
      <c r="E6" s="203">
        <f>SUM(B6:D6)</f>
        <v>1</v>
      </c>
      <c r="F6" s="84" t="s">
        <v>254</v>
      </c>
    </row>
    <row r="7" spans="1:21" x14ac:dyDescent="0.3">
      <c r="A7" s="194"/>
      <c r="B7" s="84"/>
      <c r="C7" s="84"/>
      <c r="D7" s="84"/>
      <c r="E7" s="84"/>
      <c r="F7" s="84"/>
    </row>
    <row r="8" spans="1:21" ht="18" thickBot="1" x14ac:dyDescent="0.4">
      <c r="A8" s="82" t="s">
        <v>317</v>
      </c>
      <c r="B8" s="268"/>
      <c r="C8" s="268"/>
      <c r="D8" s="268"/>
      <c r="E8" s="203"/>
      <c r="F8" s="84"/>
    </row>
    <row r="9" spans="1:21" ht="15" thickTop="1" x14ac:dyDescent="0.3">
      <c r="A9" s="194"/>
      <c r="B9" s="268" t="s">
        <v>261</v>
      </c>
      <c r="C9" s="268" t="s">
        <v>262</v>
      </c>
      <c r="D9" s="268" t="s">
        <v>263</v>
      </c>
      <c r="E9" s="203" t="s">
        <v>264</v>
      </c>
      <c r="F9" s="84"/>
    </row>
    <row r="10" spans="1:21" x14ac:dyDescent="0.3">
      <c r="A10" t="s">
        <v>275</v>
      </c>
      <c r="B10" s="269"/>
      <c r="C10" s="269"/>
      <c r="D10" s="269"/>
      <c r="E10" s="269"/>
    </row>
    <row r="11" spans="1:21" x14ac:dyDescent="0.3">
      <c r="A11" s="194" t="s">
        <v>273</v>
      </c>
      <c r="B11" s="327">
        <v>0.35</v>
      </c>
      <c r="C11" s="327">
        <v>0.15</v>
      </c>
      <c r="D11" s="327">
        <v>0.3</v>
      </c>
      <c r="E11" s="327">
        <v>0.2</v>
      </c>
    </row>
    <row r="12" spans="1:21" ht="18.600000000000001" thickBot="1" x14ac:dyDescent="0.4">
      <c r="A12" s="445" t="s">
        <v>265</v>
      </c>
      <c r="B12" s="446"/>
      <c r="C12" s="446"/>
      <c r="D12" s="446"/>
      <c r="E12" s="446"/>
      <c r="F12" s="446"/>
      <c r="G12" s="446"/>
      <c r="H12" s="446"/>
      <c r="I12" s="446"/>
      <c r="J12" s="446"/>
      <c r="K12" s="446"/>
      <c r="L12" s="446"/>
      <c r="M12" s="446"/>
      <c r="R12" t="s">
        <v>212</v>
      </c>
    </row>
    <row r="13" spans="1:21" x14ac:dyDescent="0.3">
      <c r="A13" s="196" t="s">
        <v>10</v>
      </c>
      <c r="B13" s="447" t="s">
        <v>183</v>
      </c>
      <c r="C13" s="448"/>
      <c r="D13" s="448"/>
      <c r="E13" s="449"/>
      <c r="F13" s="447" t="s">
        <v>184</v>
      </c>
      <c r="G13" s="448"/>
      <c r="H13" s="448"/>
      <c r="I13" s="449"/>
      <c r="J13" s="450" t="s">
        <v>185</v>
      </c>
      <c r="K13" s="448"/>
      <c r="L13" s="448"/>
      <c r="M13" s="449"/>
    </row>
    <row r="14" spans="1:21" x14ac:dyDescent="0.3">
      <c r="A14" s="196"/>
      <c r="B14" s="199" t="s">
        <v>198</v>
      </c>
      <c r="C14" s="53" t="s">
        <v>199</v>
      </c>
      <c r="D14" s="53" t="s">
        <v>200</v>
      </c>
      <c r="E14" s="195" t="s">
        <v>201</v>
      </c>
      <c r="F14" s="199" t="s">
        <v>198</v>
      </c>
      <c r="G14" s="53" t="s">
        <v>199</v>
      </c>
      <c r="H14" s="53" t="s">
        <v>200</v>
      </c>
      <c r="I14" s="195" t="s">
        <v>201</v>
      </c>
      <c r="J14" s="200" t="s">
        <v>198</v>
      </c>
      <c r="K14" s="53" t="s">
        <v>199</v>
      </c>
      <c r="L14" s="53" t="s">
        <v>200</v>
      </c>
      <c r="M14" s="195" t="s">
        <v>201</v>
      </c>
    </row>
    <row r="15" spans="1:21" x14ac:dyDescent="0.3">
      <c r="A15" s="197" t="s">
        <v>186</v>
      </c>
      <c r="B15" s="253">
        <v>10</v>
      </c>
      <c r="C15" s="254"/>
      <c r="D15" s="254">
        <v>79</v>
      </c>
      <c r="E15" s="451">
        <v>950</v>
      </c>
      <c r="F15" s="253">
        <v>14</v>
      </c>
      <c r="G15" s="254"/>
      <c r="H15" s="254">
        <v>110</v>
      </c>
      <c r="I15" s="451">
        <v>1320</v>
      </c>
      <c r="J15" s="258">
        <v>18</v>
      </c>
      <c r="K15" s="254"/>
      <c r="L15" s="254">
        <v>160</v>
      </c>
      <c r="M15" s="451">
        <v>1920</v>
      </c>
    </row>
    <row r="16" spans="1:21" x14ac:dyDescent="0.3">
      <c r="A16" s="197" t="s">
        <v>187</v>
      </c>
      <c r="B16" s="253">
        <v>10</v>
      </c>
      <c r="C16" s="254"/>
      <c r="D16" s="254">
        <v>79</v>
      </c>
      <c r="E16" s="452"/>
      <c r="F16" s="253">
        <v>14</v>
      </c>
      <c r="G16" s="254"/>
      <c r="H16" s="254">
        <v>110</v>
      </c>
      <c r="I16" s="452"/>
      <c r="J16" s="258">
        <v>18</v>
      </c>
      <c r="K16" s="254"/>
      <c r="L16" s="254">
        <v>160</v>
      </c>
      <c r="M16" s="452"/>
    </row>
    <row r="17" spans="1:20" x14ac:dyDescent="0.3">
      <c r="A17" s="197" t="s">
        <v>188</v>
      </c>
      <c r="B17" s="253">
        <v>10</v>
      </c>
      <c r="C17" s="254"/>
      <c r="D17" s="254">
        <v>79</v>
      </c>
      <c r="E17" s="452"/>
      <c r="F17" s="253">
        <v>14</v>
      </c>
      <c r="G17" s="254"/>
      <c r="H17" s="254">
        <v>110</v>
      </c>
      <c r="I17" s="452"/>
      <c r="J17" s="258">
        <v>18</v>
      </c>
      <c r="K17" s="254"/>
      <c r="L17" s="254">
        <v>160</v>
      </c>
      <c r="M17" s="452"/>
    </row>
    <row r="18" spans="1:20" x14ac:dyDescent="0.3">
      <c r="A18" s="197" t="s">
        <v>189</v>
      </c>
      <c r="B18" s="253">
        <v>10</v>
      </c>
      <c r="C18" s="256"/>
      <c r="D18" s="254">
        <v>79</v>
      </c>
      <c r="E18" s="452"/>
      <c r="F18" s="253">
        <v>14</v>
      </c>
      <c r="G18" s="256"/>
      <c r="H18" s="254">
        <v>110</v>
      </c>
      <c r="I18" s="452"/>
      <c r="J18" s="258">
        <v>18</v>
      </c>
      <c r="K18" s="254"/>
      <c r="L18" s="254">
        <v>160</v>
      </c>
      <c r="M18" s="452"/>
    </row>
    <row r="19" spans="1:20" x14ac:dyDescent="0.3">
      <c r="A19" s="197" t="s">
        <v>190</v>
      </c>
      <c r="B19" s="253">
        <v>10</v>
      </c>
      <c r="C19" s="256"/>
      <c r="D19" s="254">
        <v>79</v>
      </c>
      <c r="E19" s="452"/>
      <c r="F19" s="253">
        <v>14</v>
      </c>
      <c r="G19" s="256"/>
      <c r="H19" s="254">
        <v>110</v>
      </c>
      <c r="I19" s="452"/>
      <c r="J19" s="258">
        <v>18</v>
      </c>
      <c r="K19" s="254"/>
      <c r="L19" s="254">
        <v>160</v>
      </c>
      <c r="M19" s="452"/>
    </row>
    <row r="20" spans="1:20" x14ac:dyDescent="0.3">
      <c r="A20" s="197" t="s">
        <v>191</v>
      </c>
      <c r="B20" s="253">
        <v>10</v>
      </c>
      <c r="C20" s="256"/>
      <c r="D20" s="254">
        <v>79</v>
      </c>
      <c r="E20" s="452"/>
      <c r="F20" s="253">
        <v>14</v>
      </c>
      <c r="G20" s="256"/>
      <c r="H20" s="254">
        <v>110</v>
      </c>
      <c r="I20" s="452"/>
      <c r="J20" s="258">
        <v>18</v>
      </c>
      <c r="K20" s="254"/>
      <c r="L20" s="254">
        <v>160</v>
      </c>
      <c r="M20" s="452"/>
    </row>
    <row r="21" spans="1:20" x14ac:dyDescent="0.3">
      <c r="A21" s="197" t="s">
        <v>192</v>
      </c>
      <c r="B21" s="253">
        <v>10</v>
      </c>
      <c r="C21" s="255"/>
      <c r="D21" s="254">
        <v>79</v>
      </c>
      <c r="E21" s="452"/>
      <c r="F21" s="253">
        <v>14</v>
      </c>
      <c r="G21" s="254"/>
      <c r="H21" s="254">
        <v>110</v>
      </c>
      <c r="I21" s="452"/>
      <c r="J21" s="258">
        <v>18</v>
      </c>
      <c r="K21" s="254"/>
      <c r="L21" s="254">
        <v>160</v>
      </c>
      <c r="M21" s="452"/>
    </row>
    <row r="22" spans="1:20" x14ac:dyDescent="0.3">
      <c r="A22" s="197" t="s">
        <v>193</v>
      </c>
      <c r="B22" s="253">
        <v>10</v>
      </c>
      <c r="C22" s="255"/>
      <c r="D22" s="254">
        <v>79</v>
      </c>
      <c r="E22" s="452"/>
      <c r="F22" s="253">
        <v>14</v>
      </c>
      <c r="G22" s="254"/>
      <c r="H22" s="254">
        <v>110</v>
      </c>
      <c r="I22" s="452"/>
      <c r="J22" s="258">
        <v>18</v>
      </c>
      <c r="K22" s="254"/>
      <c r="L22" s="254">
        <v>160</v>
      </c>
      <c r="M22" s="452"/>
    </row>
    <row r="23" spans="1:20" x14ac:dyDescent="0.3">
      <c r="A23" s="197" t="s">
        <v>194</v>
      </c>
      <c r="B23" s="253">
        <v>10</v>
      </c>
      <c r="C23" s="255"/>
      <c r="D23" s="254">
        <v>79</v>
      </c>
      <c r="E23" s="452"/>
      <c r="F23" s="253">
        <v>14</v>
      </c>
      <c r="G23" s="254"/>
      <c r="H23" s="254">
        <v>110</v>
      </c>
      <c r="I23" s="452"/>
      <c r="J23" s="258">
        <v>18</v>
      </c>
      <c r="K23" s="254"/>
      <c r="L23" s="254">
        <v>160</v>
      </c>
      <c r="M23" s="452"/>
    </row>
    <row r="24" spans="1:20" x14ac:dyDescent="0.3">
      <c r="A24" s="197" t="s">
        <v>195</v>
      </c>
      <c r="B24" s="253">
        <v>10</v>
      </c>
      <c r="C24" s="255"/>
      <c r="D24" s="254">
        <v>79</v>
      </c>
      <c r="E24" s="452"/>
      <c r="F24" s="253">
        <v>14</v>
      </c>
      <c r="G24" s="254"/>
      <c r="H24" s="254">
        <v>110</v>
      </c>
      <c r="I24" s="452"/>
      <c r="J24" s="258">
        <v>18</v>
      </c>
      <c r="K24" s="254"/>
      <c r="L24" s="254">
        <v>160</v>
      </c>
      <c r="M24" s="452"/>
      <c r="R24" t="s">
        <v>315</v>
      </c>
    </row>
    <row r="25" spans="1:20" x14ac:dyDescent="0.3">
      <c r="A25" s="197" t="s">
        <v>196</v>
      </c>
      <c r="B25" s="253">
        <v>10</v>
      </c>
      <c r="C25" s="255"/>
      <c r="D25" s="254">
        <v>79</v>
      </c>
      <c r="E25" s="452"/>
      <c r="F25" s="253">
        <v>14</v>
      </c>
      <c r="G25" s="254"/>
      <c r="H25" s="254">
        <v>110</v>
      </c>
      <c r="I25" s="452"/>
      <c r="J25" s="258">
        <v>18</v>
      </c>
      <c r="K25" s="254"/>
      <c r="L25" s="254">
        <v>160</v>
      </c>
      <c r="M25" s="452"/>
    </row>
    <row r="26" spans="1:20" ht="15" thickBot="1" x14ac:dyDescent="0.35">
      <c r="A26" s="198" t="s">
        <v>197</v>
      </c>
      <c r="B26" s="253">
        <v>10</v>
      </c>
      <c r="C26" s="257"/>
      <c r="D26" s="254">
        <v>79</v>
      </c>
      <c r="E26" s="453"/>
      <c r="F26" s="253">
        <v>14</v>
      </c>
      <c r="G26" s="259"/>
      <c r="H26" s="254">
        <v>110</v>
      </c>
      <c r="I26" s="453"/>
      <c r="J26" s="258">
        <v>18</v>
      </c>
      <c r="K26" s="259"/>
      <c r="L26" s="254">
        <v>160</v>
      </c>
      <c r="M26" s="453"/>
    </row>
    <row r="27" spans="1:20" x14ac:dyDescent="0.3">
      <c r="A27" s="17"/>
    </row>
    <row r="28" spans="1:20" ht="15" thickBot="1" x14ac:dyDescent="0.35">
      <c r="A28" s="24"/>
      <c r="B28" s="25"/>
      <c r="C28" s="25"/>
      <c r="D28" s="25"/>
      <c r="E28" s="25"/>
      <c r="F28" s="26"/>
      <c r="H28" s="14"/>
      <c r="I28" s="8"/>
      <c r="J28" s="9"/>
      <c r="K28" s="8"/>
    </row>
    <row r="29" spans="1:20" ht="15" customHeight="1" x14ac:dyDescent="0.3">
      <c r="A29" s="427" t="s">
        <v>316</v>
      </c>
      <c r="B29" s="428"/>
      <c r="C29" s="428"/>
      <c r="D29" s="428"/>
      <c r="E29" s="429"/>
      <c r="F29" s="433" t="s">
        <v>307</v>
      </c>
      <c r="G29" s="434"/>
      <c r="H29" s="435"/>
      <c r="I29" s="433" t="s">
        <v>308</v>
      </c>
      <c r="J29" s="434"/>
      <c r="K29" s="435"/>
      <c r="L29" s="433" t="s">
        <v>309</v>
      </c>
      <c r="M29" s="434"/>
      <c r="N29" s="435"/>
      <c r="O29" s="433" t="s">
        <v>310</v>
      </c>
      <c r="P29" s="434"/>
      <c r="Q29" s="435"/>
      <c r="R29" s="439" t="s">
        <v>266</v>
      </c>
      <c r="S29" s="440"/>
      <c r="T29" s="441"/>
    </row>
    <row r="30" spans="1:20" ht="15.75" customHeight="1" thickBot="1" x14ac:dyDescent="0.35">
      <c r="A30" s="430"/>
      <c r="B30" s="431"/>
      <c r="C30" s="431"/>
      <c r="D30" s="431"/>
      <c r="E30" s="432"/>
      <c r="F30" s="436"/>
      <c r="G30" s="437"/>
      <c r="H30" s="438"/>
      <c r="I30" s="436"/>
      <c r="J30" s="437"/>
      <c r="K30" s="438"/>
      <c r="L30" s="436"/>
      <c r="M30" s="437"/>
      <c r="N30" s="438"/>
      <c r="O30" s="436"/>
      <c r="P30" s="437"/>
      <c r="Q30" s="438"/>
      <c r="R30" s="442"/>
      <c r="S30" s="443"/>
      <c r="T30" s="444"/>
    </row>
    <row r="31" spans="1:20" ht="15" thickBot="1" x14ac:dyDescent="0.35">
      <c r="A31" s="260" t="s">
        <v>7</v>
      </c>
      <c r="B31" s="261"/>
      <c r="C31" s="261"/>
      <c r="D31" s="261"/>
      <c r="E31" s="261"/>
      <c r="F31" s="418" t="str">
        <f>B3</f>
        <v>&lt;8 m</v>
      </c>
      <c r="G31" s="418" t="str">
        <f t="shared" ref="G31:H31" si="1">C3</f>
        <v>8 - 15 m</v>
      </c>
      <c r="H31" s="418" t="str">
        <f t="shared" si="1"/>
        <v>&gt;15 m</v>
      </c>
      <c r="I31" s="425" t="str">
        <f>B3</f>
        <v>&lt;8 m</v>
      </c>
      <c r="J31" s="425" t="str">
        <f t="shared" ref="J31:K31" si="2">C3</f>
        <v>8 - 15 m</v>
      </c>
      <c r="K31" s="425" t="str">
        <f t="shared" si="2"/>
        <v>&gt;15 m</v>
      </c>
      <c r="L31" s="425" t="str">
        <f>B3</f>
        <v>&lt;8 m</v>
      </c>
      <c r="M31" s="425" t="str">
        <f>C3</f>
        <v>8 - 15 m</v>
      </c>
      <c r="N31" s="425" t="str">
        <f>D3</f>
        <v>&gt;15 m</v>
      </c>
      <c r="O31" s="425" t="str">
        <f>B3</f>
        <v>&lt;8 m</v>
      </c>
      <c r="P31" s="425" t="str">
        <f>C3</f>
        <v>8 - 15 m</v>
      </c>
      <c r="Q31" s="425" t="str">
        <f>D3</f>
        <v>&gt;15 m</v>
      </c>
      <c r="R31" s="418" t="str">
        <f>B3</f>
        <v>&lt;8 m</v>
      </c>
      <c r="S31" s="418" t="str">
        <f>C3</f>
        <v>8 - 15 m</v>
      </c>
      <c r="T31" s="418" t="str">
        <f>D3</f>
        <v>&gt;15 m</v>
      </c>
    </row>
    <row r="32" spans="1:20" ht="15" thickBot="1" x14ac:dyDescent="0.35">
      <c r="A32" s="420" t="s">
        <v>5</v>
      </c>
      <c r="B32" s="421"/>
      <c r="C32" s="421"/>
      <c r="D32" s="421"/>
      <c r="E32" s="421"/>
      <c r="F32" s="426"/>
      <c r="G32" s="426"/>
      <c r="H32" s="426"/>
      <c r="I32" s="426"/>
      <c r="J32" s="426"/>
      <c r="K32" s="426"/>
      <c r="L32" s="426"/>
      <c r="M32" s="426"/>
      <c r="N32" s="426"/>
      <c r="O32" s="426"/>
      <c r="P32" s="426"/>
      <c r="Q32" s="426"/>
      <c r="R32" s="419"/>
      <c r="S32" s="419"/>
      <c r="T32" s="419"/>
    </row>
    <row r="33" spans="1:21" ht="15" thickBot="1" x14ac:dyDescent="0.35">
      <c r="A33" s="274" t="s">
        <v>318</v>
      </c>
      <c r="B33" s="275"/>
      <c r="C33" s="276" t="s">
        <v>255</v>
      </c>
      <c r="D33" s="276" t="s">
        <v>257</v>
      </c>
      <c r="E33" s="275" t="s">
        <v>258</v>
      </c>
      <c r="F33" s="298">
        <f>B6</f>
        <v>0.2</v>
      </c>
      <c r="G33" s="298">
        <f>C6</f>
        <v>0.5</v>
      </c>
      <c r="H33" s="299">
        <f>D6</f>
        <v>0.3</v>
      </c>
      <c r="I33" s="298">
        <f>B6</f>
        <v>0.2</v>
      </c>
      <c r="J33" s="298">
        <f>C6</f>
        <v>0.5</v>
      </c>
      <c r="K33" s="299">
        <f>D6</f>
        <v>0.3</v>
      </c>
      <c r="L33" s="282">
        <f>+B6</f>
        <v>0.2</v>
      </c>
      <c r="M33" s="277">
        <f>+C6</f>
        <v>0.5</v>
      </c>
      <c r="N33" s="278">
        <f>+D6</f>
        <v>0.3</v>
      </c>
      <c r="O33" s="277">
        <f>B6</f>
        <v>0.2</v>
      </c>
      <c r="P33" s="278">
        <f>C6</f>
        <v>0.5</v>
      </c>
      <c r="Q33" s="297">
        <f>D6</f>
        <v>0.3</v>
      </c>
      <c r="R33" s="419"/>
      <c r="S33" s="419"/>
      <c r="T33" s="419"/>
    </row>
    <row r="34" spans="1:21" x14ac:dyDescent="0.3">
      <c r="A34" s="270">
        <v>0.6</v>
      </c>
      <c r="B34" s="271" t="s">
        <v>202</v>
      </c>
      <c r="C34" s="272">
        <v>31</v>
      </c>
      <c r="D34" s="273">
        <f>A34*$E$4</f>
        <v>60</v>
      </c>
      <c r="E34" s="279">
        <f>D34*C34</f>
        <v>1860</v>
      </c>
      <c r="F34" s="290">
        <f>$F$33*D34*$B$10</f>
        <v>0</v>
      </c>
      <c r="G34" s="292">
        <f>$G$33*D34*$B$10</f>
        <v>0</v>
      </c>
      <c r="H34" s="293">
        <f>$H$33*D34*$B$10</f>
        <v>0</v>
      </c>
      <c r="I34" s="290">
        <f>$I$33*D34*$C$10</f>
        <v>0</v>
      </c>
      <c r="J34" s="292">
        <f>$J$33*D34*$C$10</f>
        <v>0</v>
      </c>
      <c r="K34" s="293">
        <f>$K$33*D34*$C$10</f>
        <v>0</v>
      </c>
      <c r="L34" s="291">
        <f t="shared" ref="L34:L45" si="3">E34*$L$33*$D$10</f>
        <v>0</v>
      </c>
      <c r="M34" s="292">
        <f t="shared" ref="M34:M45" si="4">E34*$M$33*$D$10</f>
        <v>0</v>
      </c>
      <c r="N34" s="293">
        <f>$N$33*E34*$D$10</f>
        <v>0</v>
      </c>
      <c r="O34" s="422">
        <f>$E$46*O33*$E$10</f>
        <v>0</v>
      </c>
      <c r="P34" s="422">
        <f>$E$46*P33*$E$10</f>
        <v>0</v>
      </c>
      <c r="Q34" s="422">
        <f>$E$46*Q33*$E$10</f>
        <v>0</v>
      </c>
      <c r="R34" s="306">
        <f>F34*B15+I34*C15+L34*D15</f>
        <v>0</v>
      </c>
      <c r="S34" s="318">
        <f>G34*F15+J34*G15+M34*H15</f>
        <v>0</v>
      </c>
      <c r="T34" s="319">
        <f>H34*J15+K34*K15+N34*L15</f>
        <v>0</v>
      </c>
    </row>
    <row r="35" spans="1:21" x14ac:dyDescent="0.3">
      <c r="A35" s="266">
        <v>0.6</v>
      </c>
      <c r="B35" s="262" t="s">
        <v>187</v>
      </c>
      <c r="C35" s="264">
        <v>28</v>
      </c>
      <c r="D35" s="273">
        <f t="shared" ref="D35:D45" si="5">A35*$E$4</f>
        <v>60</v>
      </c>
      <c r="E35" s="280">
        <f t="shared" ref="E35:E45" si="6">D35*C35</f>
        <v>1680</v>
      </c>
      <c r="F35" s="284">
        <f t="shared" ref="F35:F45" si="7">$F$33*D35*$B$10</f>
        <v>0</v>
      </c>
      <c r="G35" s="171">
        <f t="shared" ref="G35:G45" si="8">$G$33*D35*$B$10</f>
        <v>0</v>
      </c>
      <c r="H35" s="285">
        <f t="shared" ref="H35:H45" si="9">$H$33*D35*$B$10</f>
        <v>0</v>
      </c>
      <c r="I35" s="284">
        <f t="shared" ref="I35:I45" si="10">$I$33*D35*$C$10</f>
        <v>0</v>
      </c>
      <c r="J35" s="171">
        <f t="shared" ref="J35:J45" si="11">$J$33*D35*$C$10</f>
        <v>0</v>
      </c>
      <c r="K35" s="285">
        <f t="shared" ref="K35:K45" si="12">$K$33*D35*$C$10</f>
        <v>0</v>
      </c>
      <c r="L35" s="283">
        <f t="shared" si="3"/>
        <v>0</v>
      </c>
      <c r="M35" s="171">
        <f t="shared" si="4"/>
        <v>0</v>
      </c>
      <c r="N35" s="285">
        <f t="shared" ref="N35:N45" si="13">$N$33*E35*$D$10</f>
        <v>0</v>
      </c>
      <c r="O35" s="423"/>
      <c r="P35" s="423"/>
      <c r="Q35" s="423"/>
      <c r="R35" s="320">
        <f t="shared" ref="R35:R45" si="14">F35*B16+I35*C16+L35*D16</f>
        <v>0</v>
      </c>
      <c r="S35" s="317">
        <f t="shared" ref="S35:S45" si="15">G35*F16+J35*G16+M35*H16</f>
        <v>0</v>
      </c>
      <c r="T35" s="321">
        <f t="shared" ref="T35:T45" si="16">H35*J16+K35*K16+N35*L16</f>
        <v>0</v>
      </c>
    </row>
    <row r="36" spans="1:21" x14ac:dyDescent="0.3">
      <c r="A36" s="266">
        <v>0.6</v>
      </c>
      <c r="B36" s="262" t="s">
        <v>188</v>
      </c>
      <c r="C36" s="265">
        <v>31</v>
      </c>
      <c r="D36" s="273">
        <f t="shared" si="5"/>
        <v>60</v>
      </c>
      <c r="E36" s="280">
        <f t="shared" si="6"/>
        <v>1860</v>
      </c>
      <c r="F36" s="284">
        <f t="shared" si="7"/>
        <v>0</v>
      </c>
      <c r="G36" s="171">
        <f t="shared" si="8"/>
        <v>0</v>
      </c>
      <c r="H36" s="285">
        <f t="shared" si="9"/>
        <v>0</v>
      </c>
      <c r="I36" s="284">
        <f t="shared" si="10"/>
        <v>0</v>
      </c>
      <c r="J36" s="171">
        <f t="shared" si="11"/>
        <v>0</v>
      </c>
      <c r="K36" s="285">
        <f t="shared" si="12"/>
        <v>0</v>
      </c>
      <c r="L36" s="283">
        <f t="shared" si="3"/>
        <v>0</v>
      </c>
      <c r="M36" s="171">
        <f t="shared" si="4"/>
        <v>0</v>
      </c>
      <c r="N36" s="285">
        <f t="shared" si="13"/>
        <v>0</v>
      </c>
      <c r="O36" s="423"/>
      <c r="P36" s="423"/>
      <c r="Q36" s="423"/>
      <c r="R36" s="320">
        <f t="shared" si="14"/>
        <v>0</v>
      </c>
      <c r="S36" s="317">
        <f t="shared" si="15"/>
        <v>0</v>
      </c>
      <c r="T36" s="321">
        <f t="shared" si="16"/>
        <v>0</v>
      </c>
    </row>
    <row r="37" spans="1:21" x14ac:dyDescent="0.3">
      <c r="A37" s="266">
        <v>0.6</v>
      </c>
      <c r="B37" s="262" t="s">
        <v>189</v>
      </c>
      <c r="C37" s="265">
        <v>30</v>
      </c>
      <c r="D37" s="273">
        <f t="shared" si="5"/>
        <v>60</v>
      </c>
      <c r="E37" s="280">
        <f t="shared" si="6"/>
        <v>1800</v>
      </c>
      <c r="F37" s="284">
        <f>$F$33*D37*$B$10</f>
        <v>0</v>
      </c>
      <c r="G37" s="171">
        <f t="shared" si="8"/>
        <v>0</v>
      </c>
      <c r="H37" s="285">
        <f t="shared" si="9"/>
        <v>0</v>
      </c>
      <c r="I37" s="284">
        <f t="shared" si="10"/>
        <v>0</v>
      </c>
      <c r="J37" s="171">
        <f t="shared" si="11"/>
        <v>0</v>
      </c>
      <c r="K37" s="285">
        <f t="shared" si="12"/>
        <v>0</v>
      </c>
      <c r="L37" s="283">
        <f t="shared" si="3"/>
        <v>0</v>
      </c>
      <c r="M37" s="171">
        <f t="shared" si="4"/>
        <v>0</v>
      </c>
      <c r="N37" s="285">
        <f t="shared" si="13"/>
        <v>0</v>
      </c>
      <c r="O37" s="423"/>
      <c r="P37" s="423"/>
      <c r="Q37" s="423"/>
      <c r="R37" s="320">
        <f t="shared" si="14"/>
        <v>0</v>
      </c>
      <c r="S37" s="317">
        <f t="shared" si="15"/>
        <v>0</v>
      </c>
      <c r="T37" s="321">
        <f t="shared" si="16"/>
        <v>0</v>
      </c>
    </row>
    <row r="38" spans="1:21" x14ac:dyDescent="0.3">
      <c r="A38" s="266">
        <v>0.6</v>
      </c>
      <c r="B38" s="262" t="s">
        <v>190</v>
      </c>
      <c r="C38" s="264">
        <v>31</v>
      </c>
      <c r="D38" s="273">
        <f t="shared" si="5"/>
        <v>60</v>
      </c>
      <c r="E38" s="280">
        <f t="shared" si="6"/>
        <v>1860</v>
      </c>
      <c r="F38" s="284">
        <f t="shared" si="7"/>
        <v>0</v>
      </c>
      <c r="G38" s="171">
        <f t="shared" si="8"/>
        <v>0</v>
      </c>
      <c r="H38" s="285">
        <f t="shared" si="9"/>
        <v>0</v>
      </c>
      <c r="I38" s="284">
        <f>$I$33*D38*$C$10</f>
        <v>0</v>
      </c>
      <c r="J38" s="171">
        <f t="shared" si="11"/>
        <v>0</v>
      </c>
      <c r="K38" s="285">
        <f t="shared" si="12"/>
        <v>0</v>
      </c>
      <c r="L38" s="283">
        <f t="shared" si="3"/>
        <v>0</v>
      </c>
      <c r="M38" s="171">
        <f t="shared" si="4"/>
        <v>0</v>
      </c>
      <c r="N38" s="285">
        <f t="shared" si="13"/>
        <v>0</v>
      </c>
      <c r="O38" s="423"/>
      <c r="P38" s="423"/>
      <c r="Q38" s="423"/>
      <c r="R38" s="320">
        <f t="shared" si="14"/>
        <v>0</v>
      </c>
      <c r="S38" s="317">
        <f t="shared" si="15"/>
        <v>0</v>
      </c>
      <c r="T38" s="321">
        <f t="shared" si="16"/>
        <v>0</v>
      </c>
    </row>
    <row r="39" spans="1:21" x14ac:dyDescent="0.3">
      <c r="A39" s="266">
        <v>0.6</v>
      </c>
      <c r="B39" s="262" t="s">
        <v>191</v>
      </c>
      <c r="C39" s="264">
        <v>30</v>
      </c>
      <c r="D39" s="273">
        <f t="shared" si="5"/>
        <v>60</v>
      </c>
      <c r="E39" s="280">
        <f t="shared" si="6"/>
        <v>1800</v>
      </c>
      <c r="F39" s="284">
        <f t="shared" si="7"/>
        <v>0</v>
      </c>
      <c r="G39" s="171">
        <f t="shared" si="8"/>
        <v>0</v>
      </c>
      <c r="H39" s="285">
        <f t="shared" si="9"/>
        <v>0</v>
      </c>
      <c r="I39" s="284">
        <f t="shared" si="10"/>
        <v>0</v>
      </c>
      <c r="J39" s="171">
        <f t="shared" si="11"/>
        <v>0</v>
      </c>
      <c r="K39" s="285">
        <f t="shared" si="12"/>
        <v>0</v>
      </c>
      <c r="L39" s="283">
        <f t="shared" si="3"/>
        <v>0</v>
      </c>
      <c r="M39" s="171">
        <f t="shared" si="4"/>
        <v>0</v>
      </c>
      <c r="N39" s="285">
        <f t="shared" si="13"/>
        <v>0</v>
      </c>
      <c r="O39" s="423"/>
      <c r="P39" s="423"/>
      <c r="Q39" s="423"/>
      <c r="R39" s="320">
        <f t="shared" si="14"/>
        <v>0</v>
      </c>
      <c r="S39" s="317">
        <f t="shared" si="15"/>
        <v>0</v>
      </c>
      <c r="T39" s="321">
        <f t="shared" si="16"/>
        <v>0</v>
      </c>
    </row>
    <row r="40" spans="1:21" x14ac:dyDescent="0.3">
      <c r="A40" s="266">
        <v>0.6</v>
      </c>
      <c r="B40" s="262" t="s">
        <v>192</v>
      </c>
      <c r="C40" s="222">
        <v>31</v>
      </c>
      <c r="D40" s="273">
        <f t="shared" si="5"/>
        <v>60</v>
      </c>
      <c r="E40" s="280">
        <f t="shared" si="6"/>
        <v>1860</v>
      </c>
      <c r="F40" s="284">
        <f t="shared" si="7"/>
        <v>0</v>
      </c>
      <c r="G40" s="171">
        <f t="shared" si="8"/>
        <v>0</v>
      </c>
      <c r="H40" s="285">
        <f t="shared" si="9"/>
        <v>0</v>
      </c>
      <c r="I40" s="284">
        <f t="shared" si="10"/>
        <v>0</v>
      </c>
      <c r="J40" s="171">
        <f t="shared" si="11"/>
        <v>0</v>
      </c>
      <c r="K40" s="285">
        <f t="shared" si="12"/>
        <v>0</v>
      </c>
      <c r="L40" s="283">
        <f t="shared" si="3"/>
        <v>0</v>
      </c>
      <c r="M40" s="171">
        <f t="shared" si="4"/>
        <v>0</v>
      </c>
      <c r="N40" s="285">
        <f t="shared" si="13"/>
        <v>0</v>
      </c>
      <c r="O40" s="423"/>
      <c r="P40" s="423"/>
      <c r="Q40" s="423"/>
      <c r="R40" s="320">
        <f t="shared" si="14"/>
        <v>0</v>
      </c>
      <c r="S40" s="317">
        <f t="shared" si="15"/>
        <v>0</v>
      </c>
      <c r="T40" s="321">
        <f t="shared" si="16"/>
        <v>0</v>
      </c>
    </row>
    <row r="41" spans="1:21" x14ac:dyDescent="0.3">
      <c r="A41" s="266">
        <v>0.6</v>
      </c>
      <c r="B41" s="262" t="s">
        <v>193</v>
      </c>
      <c r="C41" s="264">
        <v>31</v>
      </c>
      <c r="D41" s="273">
        <f t="shared" si="5"/>
        <v>60</v>
      </c>
      <c r="E41" s="280">
        <f t="shared" si="6"/>
        <v>1860</v>
      </c>
      <c r="F41" s="284">
        <f t="shared" si="7"/>
        <v>0</v>
      </c>
      <c r="G41" s="171">
        <f t="shared" si="8"/>
        <v>0</v>
      </c>
      <c r="H41" s="285">
        <f t="shared" si="9"/>
        <v>0</v>
      </c>
      <c r="I41" s="284">
        <f t="shared" si="10"/>
        <v>0</v>
      </c>
      <c r="J41" s="171">
        <f t="shared" si="11"/>
        <v>0</v>
      </c>
      <c r="K41" s="285">
        <f t="shared" si="12"/>
        <v>0</v>
      </c>
      <c r="L41" s="283">
        <f t="shared" si="3"/>
        <v>0</v>
      </c>
      <c r="M41" s="171">
        <f t="shared" si="4"/>
        <v>0</v>
      </c>
      <c r="N41" s="285">
        <f t="shared" si="13"/>
        <v>0</v>
      </c>
      <c r="O41" s="423"/>
      <c r="P41" s="423"/>
      <c r="Q41" s="423"/>
      <c r="R41" s="320">
        <f t="shared" si="14"/>
        <v>0</v>
      </c>
      <c r="S41" s="317">
        <f t="shared" si="15"/>
        <v>0</v>
      </c>
      <c r="T41" s="321">
        <f t="shared" si="16"/>
        <v>0</v>
      </c>
    </row>
    <row r="42" spans="1:21" x14ac:dyDescent="0.3">
      <c r="A42" s="266">
        <v>1</v>
      </c>
      <c r="B42" s="12" t="s">
        <v>194</v>
      </c>
      <c r="C42" s="264">
        <v>30</v>
      </c>
      <c r="D42" s="273">
        <f t="shared" si="5"/>
        <v>100</v>
      </c>
      <c r="E42" s="280">
        <f t="shared" si="6"/>
        <v>3000</v>
      </c>
      <c r="F42" s="284">
        <f t="shared" si="7"/>
        <v>0</v>
      </c>
      <c r="G42" s="171">
        <f t="shared" si="8"/>
        <v>0</v>
      </c>
      <c r="H42" s="285">
        <f t="shared" si="9"/>
        <v>0</v>
      </c>
      <c r="I42" s="284">
        <f t="shared" si="10"/>
        <v>0</v>
      </c>
      <c r="J42" s="171">
        <f t="shared" si="11"/>
        <v>0</v>
      </c>
      <c r="K42" s="285">
        <f t="shared" si="12"/>
        <v>0</v>
      </c>
      <c r="L42" s="283">
        <f t="shared" si="3"/>
        <v>0</v>
      </c>
      <c r="M42" s="171">
        <f t="shared" si="4"/>
        <v>0</v>
      </c>
      <c r="N42" s="285">
        <f t="shared" si="13"/>
        <v>0</v>
      </c>
      <c r="O42" s="423"/>
      <c r="P42" s="423"/>
      <c r="Q42" s="423"/>
      <c r="R42" s="320">
        <f t="shared" si="14"/>
        <v>0</v>
      </c>
      <c r="S42" s="317">
        <f t="shared" si="15"/>
        <v>0</v>
      </c>
      <c r="T42" s="321">
        <f t="shared" si="16"/>
        <v>0</v>
      </c>
    </row>
    <row r="43" spans="1:21" ht="15.75" customHeight="1" x14ac:dyDescent="0.3">
      <c r="A43" s="266">
        <v>1</v>
      </c>
      <c r="B43" s="12" t="s">
        <v>195</v>
      </c>
      <c r="C43" s="264">
        <v>31</v>
      </c>
      <c r="D43" s="273">
        <f t="shared" si="5"/>
        <v>100</v>
      </c>
      <c r="E43" s="280">
        <f t="shared" si="6"/>
        <v>3100</v>
      </c>
      <c r="F43" s="284">
        <f t="shared" si="7"/>
        <v>0</v>
      </c>
      <c r="G43" s="171">
        <f t="shared" si="8"/>
        <v>0</v>
      </c>
      <c r="H43" s="285">
        <f t="shared" si="9"/>
        <v>0</v>
      </c>
      <c r="I43" s="284">
        <f t="shared" si="10"/>
        <v>0</v>
      </c>
      <c r="J43" s="171">
        <f t="shared" si="11"/>
        <v>0</v>
      </c>
      <c r="K43" s="285">
        <f t="shared" si="12"/>
        <v>0</v>
      </c>
      <c r="L43" s="283">
        <f t="shared" si="3"/>
        <v>0</v>
      </c>
      <c r="M43" s="171">
        <f t="shared" si="4"/>
        <v>0</v>
      </c>
      <c r="N43" s="285">
        <f t="shared" si="13"/>
        <v>0</v>
      </c>
      <c r="O43" s="423"/>
      <c r="P43" s="423"/>
      <c r="Q43" s="423"/>
      <c r="R43" s="320">
        <f t="shared" si="14"/>
        <v>0</v>
      </c>
      <c r="S43" s="317">
        <f t="shared" si="15"/>
        <v>0</v>
      </c>
      <c r="T43" s="321">
        <f t="shared" si="16"/>
        <v>0</v>
      </c>
    </row>
    <row r="44" spans="1:21" ht="15.75" customHeight="1" x14ac:dyDescent="0.3">
      <c r="A44" s="266">
        <v>0.6</v>
      </c>
      <c r="B44" s="12" t="s">
        <v>196</v>
      </c>
      <c r="C44" s="264">
        <v>30</v>
      </c>
      <c r="D44" s="273">
        <f t="shared" si="5"/>
        <v>60</v>
      </c>
      <c r="E44" s="280">
        <f t="shared" si="6"/>
        <v>1800</v>
      </c>
      <c r="F44" s="284">
        <f t="shared" si="7"/>
        <v>0</v>
      </c>
      <c r="G44" s="171">
        <f t="shared" si="8"/>
        <v>0</v>
      </c>
      <c r="H44" s="285">
        <f t="shared" si="9"/>
        <v>0</v>
      </c>
      <c r="I44" s="284">
        <f t="shared" si="10"/>
        <v>0</v>
      </c>
      <c r="J44" s="171">
        <f t="shared" si="11"/>
        <v>0</v>
      </c>
      <c r="K44" s="285">
        <f t="shared" si="12"/>
        <v>0</v>
      </c>
      <c r="L44" s="283">
        <f t="shared" si="3"/>
        <v>0</v>
      </c>
      <c r="M44" s="171">
        <f t="shared" si="4"/>
        <v>0</v>
      </c>
      <c r="N44" s="285">
        <f t="shared" si="13"/>
        <v>0</v>
      </c>
      <c r="O44" s="423"/>
      <c r="P44" s="423"/>
      <c r="Q44" s="423"/>
      <c r="R44" s="320">
        <f t="shared" si="14"/>
        <v>0</v>
      </c>
      <c r="S44" s="317">
        <f t="shared" si="15"/>
        <v>0</v>
      </c>
      <c r="T44" s="321">
        <f t="shared" si="16"/>
        <v>0</v>
      </c>
    </row>
    <row r="45" spans="1:21" ht="15.75" customHeight="1" thickBot="1" x14ac:dyDescent="0.35">
      <c r="A45" s="266">
        <v>0.6</v>
      </c>
      <c r="B45" s="12" t="s">
        <v>197</v>
      </c>
      <c r="C45" s="264">
        <v>31</v>
      </c>
      <c r="D45" s="273">
        <f t="shared" si="5"/>
        <v>60</v>
      </c>
      <c r="E45" s="281">
        <f t="shared" si="6"/>
        <v>1860</v>
      </c>
      <c r="F45" s="302">
        <f t="shared" si="7"/>
        <v>0</v>
      </c>
      <c r="G45" s="295">
        <f t="shared" si="8"/>
        <v>0</v>
      </c>
      <c r="H45" s="296">
        <f t="shared" si="9"/>
        <v>0</v>
      </c>
      <c r="I45" s="302">
        <f t="shared" si="10"/>
        <v>0</v>
      </c>
      <c r="J45" s="295">
        <f t="shared" si="11"/>
        <v>0</v>
      </c>
      <c r="K45" s="296">
        <f t="shared" si="12"/>
        <v>0</v>
      </c>
      <c r="L45" s="294">
        <f t="shared" si="3"/>
        <v>0</v>
      </c>
      <c r="M45" s="295">
        <f t="shared" si="4"/>
        <v>0</v>
      </c>
      <c r="N45" s="296">
        <f t="shared" si="13"/>
        <v>0</v>
      </c>
      <c r="O45" s="424"/>
      <c r="P45" s="424"/>
      <c r="Q45" s="424"/>
      <c r="R45" s="322">
        <f t="shared" si="14"/>
        <v>0</v>
      </c>
      <c r="S45" s="323">
        <f t="shared" si="15"/>
        <v>0</v>
      </c>
      <c r="T45" s="324">
        <f t="shared" si="16"/>
        <v>0</v>
      </c>
      <c r="U45" t="s">
        <v>276</v>
      </c>
    </row>
    <row r="46" spans="1:21" ht="15" thickBot="1" x14ac:dyDescent="0.35">
      <c r="A46" s="415" t="s">
        <v>256</v>
      </c>
      <c r="B46" s="416"/>
      <c r="C46" s="416"/>
      <c r="D46" s="417"/>
      <c r="E46" s="286">
        <f>SUM(E34:E45)</f>
        <v>24340</v>
      </c>
      <c r="F46" s="300">
        <f>SUM(F34:F45)</f>
        <v>0</v>
      </c>
      <c r="G46" s="300">
        <f t="shared" ref="G46:H46" si="17">SUM(G34:G45)</f>
        <v>0</v>
      </c>
      <c r="H46" s="301">
        <f t="shared" si="17"/>
        <v>0</v>
      </c>
      <c r="I46" s="300">
        <f>SUM(I34:I45)</f>
        <v>0</v>
      </c>
      <c r="J46" s="300">
        <f t="shared" ref="J46:K46" si="18">SUM(J34:J45)</f>
        <v>0</v>
      </c>
      <c r="K46" s="301">
        <f t="shared" si="18"/>
        <v>0</v>
      </c>
      <c r="L46" s="289">
        <f>SUM(L34:L45)</f>
        <v>0</v>
      </c>
      <c r="M46" s="287">
        <f t="shared" ref="M46:Q46" si="19">SUM(M34:M45)</f>
        <v>0</v>
      </c>
      <c r="N46" s="288">
        <f t="shared" si="19"/>
        <v>0</v>
      </c>
      <c r="O46" s="289">
        <f>SUM(O34:O45)</f>
        <v>0</v>
      </c>
      <c r="P46" s="287">
        <f t="shared" si="19"/>
        <v>0</v>
      </c>
      <c r="Q46" s="286">
        <f t="shared" si="19"/>
        <v>0</v>
      </c>
      <c r="R46" s="315">
        <f>SUM(R34:R45)+E15*O34</f>
        <v>0</v>
      </c>
      <c r="S46" s="316">
        <f>SUM(S34:S45)+P34*I15</f>
        <v>0</v>
      </c>
      <c r="T46" s="316">
        <f>SUM(T34:T45)+M15*Q34</f>
        <v>0</v>
      </c>
      <c r="U46" s="263">
        <f>SUM(R46:T46)</f>
        <v>0</v>
      </c>
    </row>
    <row r="47" spans="1:21" ht="15" customHeight="1" x14ac:dyDescent="0.3">
      <c r="A47" s="6"/>
      <c r="B47" s="6"/>
      <c r="C47" s="6"/>
      <c r="D47" s="6"/>
      <c r="E47" s="6"/>
    </row>
    <row r="48" spans="1:21" x14ac:dyDescent="0.3">
      <c r="E48" s="303" t="s">
        <v>267</v>
      </c>
      <c r="F48" s="304">
        <f>B10*SUM(D34:D45)</f>
        <v>0</v>
      </c>
      <c r="G48" s="17" t="str">
        <f>IF(F48=SUM(F46:H46),"ok","erreur")</f>
        <v>ok</v>
      </c>
      <c r="I48" s="304">
        <f>SUM(D34:D45)*C10</f>
        <v>0</v>
      </c>
      <c r="J48" s="17" t="str">
        <f>IF(I48=SUM(I46:K46),"ok","erreur")</f>
        <v>ok</v>
      </c>
      <c r="L48" s="304">
        <f>SUM(E34:E45)*D10</f>
        <v>0</v>
      </c>
      <c r="M48" s="17" t="str">
        <f>IF(L48=SUM(L46:N46),"ok","erreur")</f>
        <v>ok</v>
      </c>
      <c r="O48" s="304">
        <f>SUM(E34:E45)*E10</f>
        <v>0</v>
      </c>
      <c r="P48" s="17" t="str">
        <f>IF(O48=SUM(O46:Q46),"ok","erreur")</f>
        <v>ok</v>
      </c>
    </row>
    <row r="52" spans="16:16" x14ac:dyDescent="0.3">
      <c r="P52" s="314"/>
    </row>
  </sheetData>
  <mergeCells count="33">
    <mergeCell ref="R31:R33"/>
    <mergeCell ref="S31:S33"/>
    <mergeCell ref="T31:T33"/>
    <mergeCell ref="R29:T30"/>
    <mergeCell ref="O31:O32"/>
    <mergeCell ref="P31:P32"/>
    <mergeCell ref="Q31:Q32"/>
    <mergeCell ref="O29:Q30"/>
    <mergeCell ref="P34:P45"/>
    <mergeCell ref="Q34:Q45"/>
    <mergeCell ref="L31:L32"/>
    <mergeCell ref="M31:M32"/>
    <mergeCell ref="N31:N32"/>
    <mergeCell ref="A46:D46"/>
    <mergeCell ref="F31:F32"/>
    <mergeCell ref="G31:G32"/>
    <mergeCell ref="H31:H32"/>
    <mergeCell ref="O34:O45"/>
    <mergeCell ref="I31:I32"/>
    <mergeCell ref="J31:J32"/>
    <mergeCell ref="K31:K32"/>
    <mergeCell ref="A32:E32"/>
    <mergeCell ref="A12:M12"/>
    <mergeCell ref="B13:E13"/>
    <mergeCell ref="F13:I13"/>
    <mergeCell ref="J13:M13"/>
    <mergeCell ref="F29:H30"/>
    <mergeCell ref="A29:E30"/>
    <mergeCell ref="E15:E26"/>
    <mergeCell ref="I15:I26"/>
    <mergeCell ref="M15:M26"/>
    <mergeCell ref="L29:N30"/>
    <mergeCell ref="I29:K30"/>
  </mergeCells>
  <phoneticPr fontId="39" type="noConversion"/>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sheetPr>
  <dimension ref="A1:R88"/>
  <sheetViews>
    <sheetView zoomScale="85" zoomScaleNormal="85" workbookViewId="0">
      <selection activeCell="F12" sqref="F12"/>
    </sheetView>
  </sheetViews>
  <sheetFormatPr baseColWidth="10" defaultRowHeight="14.4" x14ac:dyDescent="0.3"/>
  <cols>
    <col min="1" max="1" width="4.44140625" customWidth="1"/>
    <col min="2" max="2" width="49.6640625" bestFit="1" customWidth="1"/>
    <col min="3" max="3" width="9.44140625" bestFit="1" customWidth="1"/>
    <col min="4" max="6" width="11.88671875" bestFit="1" customWidth="1"/>
    <col min="7" max="18" width="13.33203125" bestFit="1" customWidth="1"/>
  </cols>
  <sheetData>
    <row r="1" spans="1:18" ht="24" thickBot="1" x14ac:dyDescent="0.5">
      <c r="A1" s="130" t="s">
        <v>204</v>
      </c>
      <c r="B1" s="131"/>
      <c r="C1" s="131"/>
      <c r="D1" s="131"/>
      <c r="E1" s="131"/>
      <c r="F1" s="131"/>
      <c r="G1" s="131"/>
      <c r="H1" s="131"/>
      <c r="I1" s="131"/>
      <c r="J1" s="131"/>
      <c r="K1" s="131"/>
      <c r="L1" s="131"/>
      <c r="M1" s="131"/>
      <c r="N1" s="131"/>
      <c r="O1" s="131"/>
      <c r="P1" s="131"/>
      <c r="Q1" s="131"/>
      <c r="R1" s="132"/>
    </row>
    <row r="2" spans="1:18" x14ac:dyDescent="0.3">
      <c r="A2" s="59"/>
      <c r="B2" s="170" t="s">
        <v>166</v>
      </c>
      <c r="C2" s="109">
        <f>'1_HYP SCENARIOS'!B12</f>
        <v>2025</v>
      </c>
      <c r="D2" s="109">
        <f>'1_HYP SCENARIOS'!B13</f>
        <v>2026</v>
      </c>
      <c r="E2" s="109">
        <v>2025</v>
      </c>
      <c r="F2" s="109">
        <v>2026</v>
      </c>
      <c r="G2" s="109">
        <v>2027</v>
      </c>
      <c r="H2" s="109">
        <v>2028</v>
      </c>
      <c r="I2" s="109">
        <v>2029</v>
      </c>
      <c r="J2" s="109">
        <v>2030</v>
      </c>
      <c r="K2" s="109">
        <v>2031</v>
      </c>
      <c r="L2" s="109">
        <v>2032</v>
      </c>
      <c r="M2" s="109">
        <v>2033</v>
      </c>
      <c r="N2" s="109">
        <v>2034</v>
      </c>
      <c r="O2" s="109">
        <v>2035</v>
      </c>
      <c r="P2" s="109">
        <v>2036</v>
      </c>
      <c r="Q2" s="109">
        <v>2037</v>
      </c>
      <c r="R2" s="110">
        <v>2038</v>
      </c>
    </row>
    <row r="3" spans="1:18" x14ac:dyDescent="0.3">
      <c r="A3" s="107"/>
      <c r="C3" s="116">
        <v>0</v>
      </c>
      <c r="D3" s="116">
        <v>1</v>
      </c>
      <c r="E3" s="116">
        <v>2</v>
      </c>
      <c r="F3" s="116">
        <v>3</v>
      </c>
      <c r="G3" s="116">
        <v>4</v>
      </c>
      <c r="H3" s="116">
        <v>5</v>
      </c>
      <c r="I3" s="116">
        <v>6</v>
      </c>
      <c r="J3" s="116">
        <v>7</v>
      </c>
      <c r="K3" s="116">
        <v>8</v>
      </c>
      <c r="L3" s="116">
        <v>9</v>
      </c>
      <c r="M3" s="116">
        <v>10</v>
      </c>
      <c r="N3" s="116">
        <v>11</v>
      </c>
      <c r="O3" s="116">
        <v>12</v>
      </c>
      <c r="P3" s="116">
        <v>13</v>
      </c>
      <c r="Q3" s="116">
        <v>14</v>
      </c>
      <c r="R3" s="117">
        <v>15</v>
      </c>
    </row>
    <row r="4" spans="1:18" ht="15" thickBot="1" x14ac:dyDescent="0.35">
      <c r="A4" s="107"/>
      <c r="C4" s="334" t="s">
        <v>283</v>
      </c>
      <c r="D4" s="460" t="s">
        <v>284</v>
      </c>
      <c r="E4" s="460"/>
      <c r="F4" s="460"/>
      <c r="G4" s="461" t="s">
        <v>285</v>
      </c>
      <c r="H4" s="461"/>
      <c r="I4" s="461"/>
      <c r="J4" s="461"/>
      <c r="K4" s="461"/>
      <c r="L4" s="461"/>
      <c r="M4" s="461"/>
      <c r="N4" s="461"/>
      <c r="O4" s="461"/>
      <c r="P4" s="461"/>
      <c r="Q4" s="461"/>
      <c r="R4" s="462"/>
    </row>
    <row r="5" spans="1:18" ht="15" customHeight="1" x14ac:dyDescent="0.35">
      <c r="A5" s="454" t="s">
        <v>21</v>
      </c>
      <c r="B5" s="144" t="s">
        <v>22</v>
      </c>
      <c r="C5" s="145"/>
      <c r="D5" s="145"/>
      <c r="E5" s="145"/>
      <c r="F5" s="145"/>
      <c r="G5" s="145"/>
      <c r="H5" s="145"/>
      <c r="I5" s="145"/>
      <c r="J5" s="145"/>
      <c r="K5" s="145"/>
      <c r="L5" s="145"/>
      <c r="M5" s="145"/>
      <c r="N5" s="145"/>
      <c r="O5" s="145"/>
      <c r="P5" s="145"/>
      <c r="Q5" s="145"/>
      <c r="R5" s="146"/>
    </row>
    <row r="6" spans="1:18" ht="18" x14ac:dyDescent="0.35">
      <c r="A6" s="455"/>
      <c r="B6" s="141" t="s">
        <v>23</v>
      </c>
      <c r="C6" s="148"/>
      <c r="D6" s="142"/>
      <c r="E6" s="142"/>
      <c r="F6" s="142"/>
      <c r="G6" s="142"/>
      <c r="H6" s="142"/>
      <c r="I6" s="142"/>
      <c r="J6" s="142"/>
      <c r="K6" s="142"/>
      <c r="L6" s="142"/>
      <c r="M6" s="142"/>
      <c r="N6" s="142"/>
      <c r="O6" s="142"/>
      <c r="P6" s="142"/>
      <c r="Q6" s="142"/>
      <c r="R6" s="143"/>
    </row>
    <row r="7" spans="1:18" x14ac:dyDescent="0.3">
      <c r="A7" s="455"/>
      <c r="B7" s="101" t="s">
        <v>328</v>
      </c>
      <c r="C7" s="101"/>
      <c r="D7" s="80">
        <f>'2_HYP_COUTS'!C24</f>
        <v>0</v>
      </c>
      <c r="E7" s="80">
        <f>D7</f>
        <v>0</v>
      </c>
      <c r="F7" s="80">
        <f t="shared" ref="F7:R7" si="0">E7</f>
        <v>0</v>
      </c>
      <c r="G7" s="80">
        <f t="shared" si="0"/>
        <v>0</v>
      </c>
      <c r="H7" s="80">
        <f t="shared" si="0"/>
        <v>0</v>
      </c>
      <c r="I7" s="80">
        <f t="shared" si="0"/>
        <v>0</v>
      </c>
      <c r="J7" s="80">
        <f t="shared" si="0"/>
        <v>0</v>
      </c>
      <c r="K7" s="80">
        <f t="shared" si="0"/>
        <v>0</v>
      </c>
      <c r="L7" s="80">
        <f t="shared" si="0"/>
        <v>0</v>
      </c>
      <c r="M7" s="80">
        <f t="shared" si="0"/>
        <v>0</v>
      </c>
      <c r="N7" s="80">
        <f t="shared" si="0"/>
        <v>0</v>
      </c>
      <c r="O7" s="80">
        <f t="shared" si="0"/>
        <v>0</v>
      </c>
      <c r="P7" s="80">
        <f t="shared" si="0"/>
        <v>0</v>
      </c>
      <c r="Q7" s="80">
        <f t="shared" si="0"/>
        <v>0</v>
      </c>
      <c r="R7" s="80">
        <f t="shared" si="0"/>
        <v>0</v>
      </c>
    </row>
    <row r="8" spans="1:18" x14ac:dyDescent="0.3">
      <c r="A8" s="455"/>
      <c r="B8" s="101" t="s">
        <v>271</v>
      </c>
      <c r="C8" s="101"/>
      <c r="D8" s="80">
        <f>+IF('1_HYP SCENARIOS'!$B$16="Public",'2_HYP_COUTS'!C29+'2_HYP_COUTS'!C30+'2_HYP_COUTS'!C33+'2_HYP_COUTS'!C34,"")</f>
        <v>42840</v>
      </c>
      <c r="E8" s="80">
        <f>+D8</f>
        <v>42840</v>
      </c>
      <c r="F8" s="80">
        <f t="shared" ref="F8:R8" si="1">+E8</f>
        <v>42840</v>
      </c>
      <c r="G8" s="80">
        <f t="shared" si="1"/>
        <v>42840</v>
      </c>
      <c r="H8" s="80">
        <f t="shared" si="1"/>
        <v>42840</v>
      </c>
      <c r="I8" s="80">
        <f t="shared" si="1"/>
        <v>42840</v>
      </c>
      <c r="J8" s="80">
        <f t="shared" si="1"/>
        <v>42840</v>
      </c>
      <c r="K8" s="80">
        <f t="shared" si="1"/>
        <v>42840</v>
      </c>
      <c r="L8" s="80">
        <f t="shared" si="1"/>
        <v>42840</v>
      </c>
      <c r="M8" s="80">
        <f t="shared" si="1"/>
        <v>42840</v>
      </c>
      <c r="N8" s="80">
        <f t="shared" si="1"/>
        <v>42840</v>
      </c>
      <c r="O8" s="80">
        <f t="shared" si="1"/>
        <v>42840</v>
      </c>
      <c r="P8" s="80">
        <f t="shared" si="1"/>
        <v>42840</v>
      </c>
      <c r="Q8" s="80">
        <f t="shared" si="1"/>
        <v>42840</v>
      </c>
      <c r="R8" s="80">
        <f t="shared" si="1"/>
        <v>42840</v>
      </c>
    </row>
    <row r="9" spans="1:18" x14ac:dyDescent="0.3">
      <c r="A9" s="455"/>
      <c r="B9" s="101" t="s">
        <v>270</v>
      </c>
      <c r="C9" s="101"/>
      <c r="D9" s="80">
        <f>-IPMT('1_HYP SCENARIOS'!$B$32,'5_Simulat°_équilibre_Régie'!D3,'1_HYP SCENARIOS'!$B$33,'1_HYP SCENARIOS'!$B$29)</f>
        <v>0</v>
      </c>
      <c r="E9" s="80">
        <f>-IPMT('1_HYP SCENARIOS'!$B$32,'5_Simulat°_équilibre_Régie'!E3,'1_HYP SCENARIOS'!$B$33,'1_HYP SCENARIOS'!$B$29)</f>
        <v>0</v>
      </c>
      <c r="F9" s="80">
        <f>-IPMT('1_HYP SCENARIOS'!$B$32,'5_Simulat°_équilibre_Régie'!F3,'1_HYP SCENARIOS'!$B$33,'1_HYP SCENARIOS'!$B$29)</f>
        <v>0</v>
      </c>
      <c r="G9" s="80">
        <f>-IPMT('1_HYP SCENARIOS'!$B$32,'5_Simulat°_équilibre_Régie'!G3,'1_HYP SCENARIOS'!$B$33,'1_HYP SCENARIOS'!$B$29)</f>
        <v>0</v>
      </c>
      <c r="H9" s="80">
        <f>-IPMT('1_HYP SCENARIOS'!$B$32,'5_Simulat°_équilibre_Régie'!H3,'1_HYP SCENARIOS'!$B$33,'1_HYP SCENARIOS'!$B$29)</f>
        <v>0</v>
      </c>
      <c r="I9" s="80">
        <f>-IPMT('1_HYP SCENARIOS'!$B$32,'5_Simulat°_équilibre_Régie'!I3,'1_HYP SCENARIOS'!$B$33,'1_HYP SCENARIOS'!$B$29)</f>
        <v>0</v>
      </c>
      <c r="J9" s="80">
        <f>-IPMT('1_HYP SCENARIOS'!$B$32,'5_Simulat°_équilibre_Régie'!J3,'1_HYP SCENARIOS'!$B$33,'1_HYP SCENARIOS'!$B$29)</f>
        <v>0</v>
      </c>
      <c r="K9" s="80">
        <f>-IPMT('1_HYP SCENARIOS'!$B$32,'5_Simulat°_équilibre_Régie'!K3,'1_HYP SCENARIOS'!$B$33,'1_HYP SCENARIOS'!$B$29)</f>
        <v>0</v>
      </c>
      <c r="L9" s="80">
        <f>-IPMT('1_HYP SCENARIOS'!$B$32,'5_Simulat°_équilibre_Régie'!L3,'1_HYP SCENARIOS'!$B$33,'1_HYP SCENARIOS'!$B$29)</f>
        <v>0</v>
      </c>
      <c r="M9" s="80">
        <f>-IPMT('1_HYP SCENARIOS'!$B$32,'5_Simulat°_équilibre_Régie'!M3,'1_HYP SCENARIOS'!$B$33,'1_HYP SCENARIOS'!$B$29)</f>
        <v>0</v>
      </c>
      <c r="N9" s="80">
        <f>-IPMT('1_HYP SCENARIOS'!$B$32,'5_Simulat°_équilibre_Régie'!N3,'1_HYP SCENARIOS'!$B$33,'1_HYP SCENARIOS'!$B$29)</f>
        <v>0</v>
      </c>
      <c r="O9" s="80">
        <f>-IPMT('1_HYP SCENARIOS'!$B$32,'5_Simulat°_équilibre_Régie'!O3,'1_HYP SCENARIOS'!$B$33,'1_HYP SCENARIOS'!$B$29)</f>
        <v>0</v>
      </c>
      <c r="P9" s="80">
        <f>-IPMT('1_HYP SCENARIOS'!$B$32,'5_Simulat°_équilibre_Régie'!P3,'1_HYP SCENARIOS'!$B$33,'1_HYP SCENARIOS'!$B$29)</f>
        <v>0</v>
      </c>
      <c r="Q9" s="80">
        <f>-IPMT('1_HYP SCENARIOS'!$B$32,'5_Simulat°_équilibre_Régie'!Q3,'1_HYP SCENARIOS'!$B$33,'1_HYP SCENARIOS'!$B$29)</f>
        <v>0</v>
      </c>
      <c r="R9" s="80">
        <f>-IPMT('1_HYP SCENARIOS'!$B$32,'5_Simulat°_équilibre_Régie'!R3,'1_HYP SCENARIOS'!$B$33,'1_HYP SCENARIOS'!$B$29)</f>
        <v>0</v>
      </c>
    </row>
    <row r="10" spans="1:18" s="147" customFormat="1" x14ac:dyDescent="0.3">
      <c r="A10" s="455"/>
      <c r="B10" s="101" t="s">
        <v>24</v>
      </c>
      <c r="C10" s="101"/>
      <c r="D10" s="80">
        <f>'2_HYP_COUTS'!$C$15/3</f>
        <v>0</v>
      </c>
      <c r="E10" s="80">
        <f>'2_HYP_COUTS'!$C$15/3</f>
        <v>0</v>
      </c>
      <c r="F10" s="80">
        <f>'2_HYP_COUTS'!$C$15/3</f>
        <v>0</v>
      </c>
      <c r="G10" s="80"/>
      <c r="H10" s="80"/>
      <c r="I10" s="80"/>
      <c r="J10" s="80"/>
      <c r="K10" s="80"/>
      <c r="L10" s="80"/>
      <c r="M10" s="80"/>
      <c r="N10" s="80"/>
      <c r="O10" s="80"/>
      <c r="P10" s="80"/>
      <c r="Q10" s="80"/>
      <c r="R10" s="96"/>
    </row>
    <row r="11" spans="1:18" s="160" customFormat="1" x14ac:dyDescent="0.3">
      <c r="A11" s="455"/>
      <c r="B11" s="102" t="s">
        <v>25</v>
      </c>
      <c r="C11" s="115">
        <f t="shared" ref="C11:R11" si="2">SUM(C7:C10)</f>
        <v>0</v>
      </c>
      <c r="D11" s="115">
        <f t="shared" si="2"/>
        <v>42840</v>
      </c>
      <c r="E11" s="115">
        <f t="shared" si="2"/>
        <v>42840</v>
      </c>
      <c r="F11" s="115">
        <f t="shared" si="2"/>
        <v>42840</v>
      </c>
      <c r="G11" s="115">
        <f t="shared" si="2"/>
        <v>42840</v>
      </c>
      <c r="H11" s="115">
        <f t="shared" si="2"/>
        <v>42840</v>
      </c>
      <c r="I11" s="115">
        <f t="shared" si="2"/>
        <v>42840</v>
      </c>
      <c r="J11" s="115">
        <f t="shared" si="2"/>
        <v>42840</v>
      </c>
      <c r="K11" s="115">
        <f t="shared" si="2"/>
        <v>42840</v>
      </c>
      <c r="L11" s="115">
        <f t="shared" si="2"/>
        <v>42840</v>
      </c>
      <c r="M11" s="115">
        <f t="shared" si="2"/>
        <v>42840</v>
      </c>
      <c r="N11" s="115">
        <f t="shared" si="2"/>
        <v>42840</v>
      </c>
      <c r="O11" s="115">
        <f t="shared" si="2"/>
        <v>42840</v>
      </c>
      <c r="P11" s="115">
        <f t="shared" si="2"/>
        <v>42840</v>
      </c>
      <c r="Q11" s="115">
        <f t="shared" si="2"/>
        <v>42840</v>
      </c>
      <c r="R11" s="153">
        <f t="shared" si="2"/>
        <v>42840</v>
      </c>
    </row>
    <row r="12" spans="1:18" ht="15" thickBot="1" x14ac:dyDescent="0.35">
      <c r="A12" s="455"/>
      <c r="B12" s="154"/>
      <c r="C12" s="154"/>
      <c r="D12" s="155"/>
      <c r="E12" s="154"/>
      <c r="G12" s="154"/>
      <c r="H12" s="154"/>
      <c r="I12" s="154"/>
      <c r="J12" s="154"/>
      <c r="K12" s="154"/>
      <c r="L12" s="154"/>
      <c r="M12" s="154"/>
      <c r="N12" s="154"/>
      <c r="O12" s="154"/>
      <c r="P12" s="154"/>
      <c r="Q12" s="154"/>
      <c r="R12" s="156"/>
    </row>
    <row r="13" spans="1:18" ht="18" x14ac:dyDescent="0.35">
      <c r="A13" s="455"/>
      <c r="B13" s="133" t="s">
        <v>26</v>
      </c>
      <c r="C13" s="133"/>
      <c r="D13" s="133"/>
      <c r="E13" s="133"/>
      <c r="F13" s="133"/>
      <c r="G13" s="133"/>
      <c r="H13" s="133"/>
      <c r="I13" s="133"/>
      <c r="J13" s="133"/>
      <c r="K13" s="133"/>
      <c r="L13" s="133"/>
      <c r="M13" s="133"/>
      <c r="N13" s="133"/>
      <c r="O13" s="133"/>
      <c r="P13" s="133"/>
      <c r="Q13" s="133"/>
      <c r="R13" s="134"/>
    </row>
    <row r="14" spans="1:18" x14ac:dyDescent="0.3">
      <c r="A14" s="455"/>
      <c r="B14" s="103" t="s">
        <v>55</v>
      </c>
      <c r="C14" s="103"/>
      <c r="D14" s="80"/>
      <c r="E14" s="80"/>
      <c r="F14" s="80"/>
      <c r="G14" s="80"/>
      <c r="H14" s="80"/>
      <c r="I14" s="80"/>
      <c r="J14" s="80"/>
      <c r="K14" s="80"/>
      <c r="L14" s="80"/>
      <c r="M14" s="80"/>
      <c r="N14" s="80"/>
      <c r="O14" s="80"/>
      <c r="P14" s="80"/>
      <c r="Q14" s="80"/>
      <c r="R14" s="96"/>
    </row>
    <row r="15" spans="1:18" s="160" customFormat="1" x14ac:dyDescent="0.3">
      <c r="A15" s="455"/>
      <c r="B15" s="166" t="s">
        <v>56</v>
      </c>
      <c r="C15" s="166"/>
      <c r="D15" s="115">
        <f t="shared" ref="D15:R15" si="3">SUM(D16:D18)</f>
        <v>0</v>
      </c>
      <c r="E15" s="115">
        <f t="shared" si="3"/>
        <v>0</v>
      </c>
      <c r="F15" s="115">
        <f t="shared" si="3"/>
        <v>0</v>
      </c>
      <c r="G15" s="115">
        <f t="shared" si="3"/>
        <v>0</v>
      </c>
      <c r="H15" s="115">
        <f t="shared" si="3"/>
        <v>0</v>
      </c>
      <c r="I15" s="115">
        <f t="shared" si="3"/>
        <v>0</v>
      </c>
      <c r="J15" s="115">
        <f t="shared" si="3"/>
        <v>0</v>
      </c>
      <c r="K15" s="115">
        <f t="shared" si="3"/>
        <v>0</v>
      </c>
      <c r="L15" s="115">
        <f t="shared" si="3"/>
        <v>0</v>
      </c>
      <c r="M15" s="115">
        <f t="shared" si="3"/>
        <v>0</v>
      </c>
      <c r="N15" s="115">
        <f t="shared" si="3"/>
        <v>0</v>
      </c>
      <c r="O15" s="115">
        <f t="shared" si="3"/>
        <v>0</v>
      </c>
      <c r="P15" s="115">
        <f t="shared" si="3"/>
        <v>0</v>
      </c>
      <c r="Q15" s="115">
        <f t="shared" si="3"/>
        <v>0</v>
      </c>
      <c r="R15" s="153">
        <f t="shared" si="3"/>
        <v>0</v>
      </c>
    </row>
    <row r="16" spans="1:18" x14ac:dyDescent="0.3">
      <c r="A16" s="455"/>
      <c r="B16" s="104" t="str">
        <f>'4_HYP RECETTES_Croisière '!B3</f>
        <v>&lt;8 m</v>
      </c>
      <c r="C16" s="104"/>
      <c r="D16" s="161">
        <f>'3_HYP RECETTES_démarrage'!R46</f>
        <v>0</v>
      </c>
      <c r="E16" s="161">
        <f>D16</f>
        <v>0</v>
      </c>
      <c r="F16" s="161">
        <f t="shared" ref="F16" si="4">E16</f>
        <v>0</v>
      </c>
      <c r="G16" s="161">
        <f>'4_HYP RECETTES_Croisière '!R46</f>
        <v>0</v>
      </c>
      <c r="H16" s="161">
        <f>G16</f>
        <v>0</v>
      </c>
      <c r="I16" s="161">
        <f t="shared" ref="I16:R16" si="5">H16</f>
        <v>0</v>
      </c>
      <c r="J16" s="161">
        <f t="shared" si="5"/>
        <v>0</v>
      </c>
      <c r="K16" s="161">
        <f t="shared" si="5"/>
        <v>0</v>
      </c>
      <c r="L16" s="161">
        <f t="shared" si="5"/>
        <v>0</v>
      </c>
      <c r="M16" s="161">
        <f t="shared" si="5"/>
        <v>0</v>
      </c>
      <c r="N16" s="161">
        <f t="shared" si="5"/>
        <v>0</v>
      </c>
      <c r="O16" s="161">
        <f t="shared" si="5"/>
        <v>0</v>
      </c>
      <c r="P16" s="161">
        <f t="shared" si="5"/>
        <v>0</v>
      </c>
      <c r="Q16" s="161">
        <f t="shared" si="5"/>
        <v>0</v>
      </c>
      <c r="R16" s="161">
        <f t="shared" si="5"/>
        <v>0</v>
      </c>
    </row>
    <row r="17" spans="1:18" x14ac:dyDescent="0.3">
      <c r="A17" s="455"/>
      <c r="B17" s="104" t="str">
        <f>'4_HYP RECETTES_Croisière '!C3</f>
        <v>8 - 15 m</v>
      </c>
      <c r="C17" s="104"/>
      <c r="D17" s="161">
        <f>'3_HYP RECETTES_démarrage'!S46</f>
        <v>0</v>
      </c>
      <c r="E17" s="161">
        <f t="shared" ref="E17:F18" si="6">D17</f>
        <v>0</v>
      </c>
      <c r="F17" s="161">
        <f t="shared" si="6"/>
        <v>0</v>
      </c>
      <c r="G17" s="161">
        <f>'4_HYP RECETTES_Croisière '!S46</f>
        <v>0</v>
      </c>
      <c r="H17" s="161">
        <f t="shared" ref="H17:R18" si="7">G17</f>
        <v>0</v>
      </c>
      <c r="I17" s="161">
        <f t="shared" si="7"/>
        <v>0</v>
      </c>
      <c r="J17" s="161">
        <f t="shared" si="7"/>
        <v>0</v>
      </c>
      <c r="K17" s="161">
        <f t="shared" si="7"/>
        <v>0</v>
      </c>
      <c r="L17" s="161">
        <f t="shared" si="7"/>
        <v>0</v>
      </c>
      <c r="M17" s="161">
        <f t="shared" si="7"/>
        <v>0</v>
      </c>
      <c r="N17" s="161">
        <f t="shared" si="7"/>
        <v>0</v>
      </c>
      <c r="O17" s="161">
        <f t="shared" si="7"/>
        <v>0</v>
      </c>
      <c r="P17" s="161">
        <f t="shared" si="7"/>
        <v>0</v>
      </c>
      <c r="Q17" s="161">
        <f t="shared" si="7"/>
        <v>0</v>
      </c>
      <c r="R17" s="161">
        <f t="shared" si="7"/>
        <v>0</v>
      </c>
    </row>
    <row r="18" spans="1:18" x14ac:dyDescent="0.3">
      <c r="A18" s="455"/>
      <c r="B18" s="104" t="str">
        <f>'4_HYP RECETTES_Croisière '!D3</f>
        <v>&gt;15 m</v>
      </c>
      <c r="C18" s="104"/>
      <c r="D18" s="161">
        <f>'3_HYP RECETTES_démarrage'!T46</f>
        <v>0</v>
      </c>
      <c r="E18" s="161">
        <f t="shared" si="6"/>
        <v>0</v>
      </c>
      <c r="F18" s="161">
        <f t="shared" si="6"/>
        <v>0</v>
      </c>
      <c r="G18" s="161">
        <f>'4_HYP RECETTES_Croisière '!T46</f>
        <v>0</v>
      </c>
      <c r="H18" s="161">
        <f t="shared" si="7"/>
        <v>0</v>
      </c>
      <c r="I18" s="161">
        <f t="shared" si="7"/>
        <v>0</v>
      </c>
      <c r="J18" s="161">
        <f t="shared" si="7"/>
        <v>0</v>
      </c>
      <c r="K18" s="161">
        <f t="shared" si="7"/>
        <v>0</v>
      </c>
      <c r="L18" s="161">
        <f t="shared" si="7"/>
        <v>0</v>
      </c>
      <c r="M18" s="161">
        <f t="shared" si="7"/>
        <v>0</v>
      </c>
      <c r="N18" s="161">
        <f t="shared" si="7"/>
        <v>0</v>
      </c>
      <c r="O18" s="161">
        <f t="shared" si="7"/>
        <v>0</v>
      </c>
      <c r="P18" s="161">
        <f t="shared" si="7"/>
        <v>0</v>
      </c>
      <c r="Q18" s="161">
        <f t="shared" si="7"/>
        <v>0</v>
      </c>
      <c r="R18" s="161">
        <f t="shared" si="7"/>
        <v>0</v>
      </c>
    </row>
    <row r="19" spans="1:18" x14ac:dyDescent="0.3">
      <c r="A19" s="455"/>
      <c r="B19" s="101" t="s">
        <v>269</v>
      </c>
      <c r="C19" s="307"/>
      <c r="D19" s="161"/>
      <c r="E19" s="161"/>
      <c r="F19" s="161"/>
      <c r="G19" s="161"/>
      <c r="H19" s="161"/>
      <c r="I19" s="161"/>
      <c r="J19" s="161"/>
      <c r="K19" s="161"/>
      <c r="L19" s="161"/>
      <c r="M19" s="161"/>
      <c r="N19" s="161"/>
      <c r="O19" s="161"/>
      <c r="P19" s="161"/>
      <c r="Q19" s="161"/>
      <c r="R19" s="161"/>
    </row>
    <row r="20" spans="1:18" s="160" customFormat="1" x14ac:dyDescent="0.3">
      <c r="A20" s="455"/>
      <c r="B20" s="102" t="s">
        <v>27</v>
      </c>
      <c r="C20" s="115">
        <f>SUM(C16:C19)</f>
        <v>0</v>
      </c>
      <c r="D20" s="115">
        <f t="shared" ref="D20:R20" si="8">SUM(D16:D19)</f>
        <v>0</v>
      </c>
      <c r="E20" s="115">
        <f t="shared" si="8"/>
        <v>0</v>
      </c>
      <c r="F20" s="115">
        <f t="shared" si="8"/>
        <v>0</v>
      </c>
      <c r="G20" s="115">
        <f t="shared" si="8"/>
        <v>0</v>
      </c>
      <c r="H20" s="115">
        <f t="shared" si="8"/>
        <v>0</v>
      </c>
      <c r="I20" s="115">
        <f t="shared" si="8"/>
        <v>0</v>
      </c>
      <c r="J20" s="115">
        <f t="shared" si="8"/>
        <v>0</v>
      </c>
      <c r="K20" s="115">
        <f t="shared" si="8"/>
        <v>0</v>
      </c>
      <c r="L20" s="115">
        <f t="shared" si="8"/>
        <v>0</v>
      </c>
      <c r="M20" s="115">
        <f t="shared" si="8"/>
        <v>0</v>
      </c>
      <c r="N20" s="115">
        <f t="shared" si="8"/>
        <v>0</v>
      </c>
      <c r="O20" s="115">
        <f t="shared" si="8"/>
        <v>0</v>
      </c>
      <c r="P20" s="115">
        <f t="shared" si="8"/>
        <v>0</v>
      </c>
      <c r="Q20" s="115">
        <f t="shared" si="8"/>
        <v>0</v>
      </c>
      <c r="R20" s="115">
        <f t="shared" si="8"/>
        <v>0</v>
      </c>
    </row>
    <row r="21" spans="1:18" x14ac:dyDescent="0.3">
      <c r="A21" s="455"/>
      <c r="D21" s="80"/>
      <c r="E21" s="80"/>
      <c r="F21" s="80"/>
      <c r="G21" s="80"/>
      <c r="H21" s="80"/>
      <c r="I21" s="80"/>
      <c r="J21" s="80"/>
      <c r="K21" s="80"/>
      <c r="L21" s="80"/>
      <c r="M21" s="80"/>
      <c r="N21" s="80"/>
      <c r="O21" s="80"/>
      <c r="P21" s="80"/>
      <c r="Q21" s="80"/>
      <c r="R21" s="96"/>
    </row>
    <row r="22" spans="1:18" x14ac:dyDescent="0.3">
      <c r="A22" s="455"/>
      <c r="B22" s="105" t="s">
        <v>57</v>
      </c>
      <c r="C22" s="111"/>
      <c r="D22" s="111">
        <f t="shared" ref="D22:R22" si="9">D20-D11</f>
        <v>-42840</v>
      </c>
      <c r="E22" s="111">
        <f t="shared" si="9"/>
        <v>-42840</v>
      </c>
      <c r="F22" s="111">
        <f t="shared" si="9"/>
        <v>-42840</v>
      </c>
      <c r="G22" s="111">
        <f t="shared" si="9"/>
        <v>-42840</v>
      </c>
      <c r="H22" s="111">
        <f t="shared" si="9"/>
        <v>-42840</v>
      </c>
      <c r="I22" s="111">
        <f t="shared" si="9"/>
        <v>-42840</v>
      </c>
      <c r="J22" s="111">
        <f t="shared" si="9"/>
        <v>-42840</v>
      </c>
      <c r="K22" s="111">
        <f t="shared" si="9"/>
        <v>-42840</v>
      </c>
      <c r="L22" s="111">
        <f t="shared" si="9"/>
        <v>-42840</v>
      </c>
      <c r="M22" s="111">
        <f t="shared" si="9"/>
        <v>-42840</v>
      </c>
      <c r="N22" s="111">
        <f t="shared" si="9"/>
        <v>-42840</v>
      </c>
      <c r="O22" s="111">
        <f t="shared" si="9"/>
        <v>-42840</v>
      </c>
      <c r="P22" s="111">
        <f t="shared" si="9"/>
        <v>-42840</v>
      </c>
      <c r="Q22" s="111">
        <f t="shared" si="9"/>
        <v>-42840</v>
      </c>
      <c r="R22" s="114">
        <f t="shared" si="9"/>
        <v>-42840</v>
      </c>
    </row>
    <row r="23" spans="1:18" x14ac:dyDescent="0.3">
      <c r="A23" s="455"/>
      <c r="B23" s="101" t="s">
        <v>28</v>
      </c>
      <c r="C23" s="101"/>
      <c r="D23" s="80"/>
      <c r="E23" s="80" t="str">
        <f>IF(D22&gt;0,D22,"")</f>
        <v/>
      </c>
      <c r="F23" s="80" t="str">
        <f t="shared" ref="F23:R23" si="10">IF(E22&gt;0,E22,"")</f>
        <v/>
      </c>
      <c r="G23" s="80" t="str">
        <f t="shared" si="10"/>
        <v/>
      </c>
      <c r="H23" s="80" t="str">
        <f t="shared" si="10"/>
        <v/>
      </c>
      <c r="I23" s="80" t="str">
        <f t="shared" si="10"/>
        <v/>
      </c>
      <c r="J23" s="80" t="str">
        <f t="shared" si="10"/>
        <v/>
      </c>
      <c r="K23" s="80" t="str">
        <f t="shared" si="10"/>
        <v/>
      </c>
      <c r="L23" s="80" t="str">
        <f t="shared" si="10"/>
        <v/>
      </c>
      <c r="M23" s="80" t="str">
        <f t="shared" si="10"/>
        <v/>
      </c>
      <c r="N23" s="80" t="str">
        <f t="shared" si="10"/>
        <v/>
      </c>
      <c r="O23" s="80" t="str">
        <f t="shared" si="10"/>
        <v/>
      </c>
      <c r="P23" s="80" t="str">
        <f t="shared" si="10"/>
        <v/>
      </c>
      <c r="Q23" s="80" t="str">
        <f t="shared" si="10"/>
        <v/>
      </c>
      <c r="R23" s="96" t="str">
        <f t="shared" si="10"/>
        <v/>
      </c>
    </row>
    <row r="24" spans="1:18" ht="15" thickBot="1" x14ac:dyDescent="0.35">
      <c r="A24" s="456"/>
      <c r="B24" s="106" t="s">
        <v>29</v>
      </c>
      <c r="C24" s="112"/>
      <c r="D24" s="112">
        <f t="shared" ref="D24" si="11">SUM(D22:D23)</f>
        <v>-42840</v>
      </c>
      <c r="E24" s="112">
        <f>SUM(E22:E23)</f>
        <v>-42840</v>
      </c>
      <c r="F24" s="112">
        <f t="shared" ref="F24:R24" si="12">SUM(F22:F23)</f>
        <v>-42840</v>
      </c>
      <c r="G24" s="112">
        <f t="shared" si="12"/>
        <v>-42840</v>
      </c>
      <c r="H24" s="112">
        <f t="shared" si="12"/>
        <v>-42840</v>
      </c>
      <c r="I24" s="112">
        <f t="shared" si="12"/>
        <v>-42840</v>
      </c>
      <c r="J24" s="112">
        <f t="shared" si="12"/>
        <v>-42840</v>
      </c>
      <c r="K24" s="112">
        <f t="shared" si="12"/>
        <v>-42840</v>
      </c>
      <c r="L24" s="112">
        <f t="shared" si="12"/>
        <v>-42840</v>
      </c>
      <c r="M24" s="112">
        <f t="shared" si="12"/>
        <v>-42840</v>
      </c>
      <c r="N24" s="112">
        <f t="shared" si="12"/>
        <v>-42840</v>
      </c>
      <c r="O24" s="112">
        <f t="shared" si="12"/>
        <v>-42840</v>
      </c>
      <c r="P24" s="112">
        <f t="shared" si="12"/>
        <v>-42840</v>
      </c>
      <c r="Q24" s="112">
        <f t="shared" si="12"/>
        <v>-42840</v>
      </c>
      <c r="R24" s="113">
        <f t="shared" si="12"/>
        <v>-42840</v>
      </c>
    </row>
    <row r="25" spans="1:18" ht="15" thickBot="1" x14ac:dyDescent="0.35"/>
    <row r="26" spans="1:18" ht="18.75" customHeight="1" x14ac:dyDescent="0.35">
      <c r="A26" s="457" t="s">
        <v>30</v>
      </c>
      <c r="B26" s="135" t="s">
        <v>31</v>
      </c>
      <c r="C26" s="150"/>
      <c r="D26" s="136"/>
      <c r="E26" s="136"/>
      <c r="F26" s="136"/>
      <c r="G26" s="136"/>
      <c r="H26" s="136"/>
      <c r="I26" s="136"/>
      <c r="J26" s="136"/>
      <c r="K26" s="136"/>
      <c r="L26" s="136"/>
      <c r="M26" s="136"/>
      <c r="N26" s="136"/>
      <c r="O26" s="136"/>
      <c r="P26" s="136"/>
      <c r="Q26" s="136"/>
      <c r="R26" s="137"/>
    </row>
    <row r="27" spans="1:18" ht="18.75" customHeight="1" x14ac:dyDescent="0.35">
      <c r="A27" s="458"/>
      <c r="B27" s="138" t="s">
        <v>23</v>
      </c>
      <c r="C27" s="151"/>
      <c r="D27" s="139"/>
      <c r="E27" s="139"/>
      <c r="F27" s="139"/>
      <c r="G27" s="139"/>
      <c r="H27" s="139"/>
      <c r="I27" s="139"/>
      <c r="J27" s="139"/>
      <c r="K27" s="139"/>
      <c r="L27" s="139"/>
      <c r="M27" s="139"/>
      <c r="N27" s="139"/>
      <c r="O27" s="139"/>
      <c r="P27" s="139"/>
      <c r="Q27" s="139"/>
      <c r="R27" s="140"/>
    </row>
    <row r="28" spans="1:18" x14ac:dyDescent="0.3">
      <c r="A28" s="458"/>
      <c r="B28" s="108" t="s">
        <v>130</v>
      </c>
      <c r="C28" s="149"/>
      <c r="D28" s="80">
        <f>-PPMT('1_HYP SCENARIOS'!$B$32,'5_Simulat°_équilibre_Régie'!D3,'1_HYP SCENARIOS'!$B$33,'1_HYP SCENARIOS'!$B$29)</f>
        <v>0</v>
      </c>
      <c r="E28" s="80">
        <f>-PPMT('1_HYP SCENARIOS'!$B$32,'5_Simulat°_équilibre_Régie'!E3,'1_HYP SCENARIOS'!$B$33,'1_HYP SCENARIOS'!$B$29)</f>
        <v>0</v>
      </c>
      <c r="F28" s="80">
        <f>-PPMT('1_HYP SCENARIOS'!$B$32,'5_Simulat°_équilibre_Régie'!F3,'1_HYP SCENARIOS'!$B$33,'1_HYP SCENARIOS'!$B$29)</f>
        <v>0</v>
      </c>
      <c r="G28" s="80">
        <f>-PPMT('1_HYP SCENARIOS'!$B$32,'5_Simulat°_équilibre_Régie'!G3,'1_HYP SCENARIOS'!$B$33,'1_HYP SCENARIOS'!$B$29)</f>
        <v>0</v>
      </c>
      <c r="H28" s="80">
        <f>-PPMT('1_HYP SCENARIOS'!$B$32,'5_Simulat°_équilibre_Régie'!H3,'1_HYP SCENARIOS'!$B$33,'1_HYP SCENARIOS'!$B$29)</f>
        <v>0</v>
      </c>
      <c r="I28" s="80">
        <f>-PPMT('1_HYP SCENARIOS'!$B$32,'5_Simulat°_équilibre_Régie'!I3,'1_HYP SCENARIOS'!$B$33,'1_HYP SCENARIOS'!$B$29)</f>
        <v>0</v>
      </c>
      <c r="J28" s="80">
        <f>-PPMT('1_HYP SCENARIOS'!$B$32,'5_Simulat°_équilibre_Régie'!J3,'1_HYP SCENARIOS'!$B$33,'1_HYP SCENARIOS'!$B$29)</f>
        <v>0</v>
      </c>
      <c r="K28" s="80">
        <f>-PPMT('1_HYP SCENARIOS'!$B$32,'5_Simulat°_équilibre_Régie'!K3,'1_HYP SCENARIOS'!$B$33,'1_HYP SCENARIOS'!$B$29)</f>
        <v>0</v>
      </c>
      <c r="L28" s="80">
        <f>-PPMT('1_HYP SCENARIOS'!$B$32,'5_Simulat°_équilibre_Régie'!L3,'1_HYP SCENARIOS'!$B$33,'1_HYP SCENARIOS'!$B$29)</f>
        <v>0</v>
      </c>
      <c r="M28" s="80">
        <f>-PPMT('1_HYP SCENARIOS'!$B$32,'5_Simulat°_équilibre_Régie'!M3,'1_HYP SCENARIOS'!$B$33,'1_HYP SCENARIOS'!$B$29)</f>
        <v>0</v>
      </c>
      <c r="N28" s="80">
        <f>-PPMT('1_HYP SCENARIOS'!$B$32,'5_Simulat°_équilibre_Régie'!N3,'1_HYP SCENARIOS'!$B$33,'1_HYP SCENARIOS'!$B$29)</f>
        <v>0</v>
      </c>
      <c r="O28" s="80">
        <f>-PPMT('1_HYP SCENARIOS'!$B$32,'5_Simulat°_équilibre_Régie'!O3,'1_HYP SCENARIOS'!$B$33,'1_HYP SCENARIOS'!$B$29)</f>
        <v>0</v>
      </c>
      <c r="P28" s="80">
        <f>-PPMT('1_HYP SCENARIOS'!$B$32,'5_Simulat°_équilibre_Régie'!P3,'1_HYP SCENARIOS'!$B$33,'1_HYP SCENARIOS'!$B$29)</f>
        <v>0</v>
      </c>
      <c r="Q28" s="80">
        <f>-PPMT('1_HYP SCENARIOS'!$B$32,'5_Simulat°_équilibre_Régie'!Q3,'1_HYP SCENARIOS'!$B$33,'1_HYP SCENARIOS'!$B$29)</f>
        <v>0</v>
      </c>
      <c r="R28" s="80">
        <f>-PPMT('1_HYP SCENARIOS'!$B$32,'5_Simulat°_équilibre_Régie'!R3,'1_HYP SCENARIOS'!$B$33,'1_HYP SCENARIOS'!$B$29)</f>
        <v>0</v>
      </c>
    </row>
    <row r="29" spans="1:18" s="147" customFormat="1" x14ac:dyDescent="0.3">
      <c r="A29" s="458"/>
      <c r="B29" s="108" t="s">
        <v>131</v>
      </c>
      <c r="C29" s="149"/>
      <c r="D29" s="80"/>
      <c r="E29" s="80"/>
      <c r="F29" s="80"/>
      <c r="G29" s="80"/>
      <c r="H29" s="80"/>
      <c r="I29" s="80"/>
      <c r="J29" s="80"/>
      <c r="K29" s="80"/>
      <c r="L29" s="80"/>
      <c r="M29" s="80"/>
      <c r="N29" s="80"/>
      <c r="O29" s="80"/>
      <c r="P29" s="80"/>
      <c r="Q29" s="80"/>
      <c r="R29" s="103"/>
    </row>
    <row r="30" spans="1:18" s="147" customFormat="1" x14ac:dyDescent="0.3">
      <c r="A30" s="458"/>
      <c r="B30" s="108" t="s">
        <v>132</v>
      </c>
      <c r="C30" s="149"/>
      <c r="D30" s="80">
        <f>'2_HYP_COUTS'!$C$15/3</f>
        <v>0</v>
      </c>
      <c r="E30" s="80">
        <f>'2_HYP_COUTS'!$C$15/3</f>
        <v>0</v>
      </c>
      <c r="F30" s="80">
        <f>'2_HYP_COUTS'!$C$15/3</f>
        <v>0</v>
      </c>
      <c r="G30" s="80"/>
      <c r="H30" s="80"/>
      <c r="I30" s="80"/>
      <c r="J30" s="80"/>
      <c r="K30" s="80"/>
      <c r="L30" s="80"/>
      <c r="M30" s="80"/>
      <c r="N30" s="80"/>
      <c r="O30" s="80"/>
      <c r="P30" s="80"/>
      <c r="Q30" s="80"/>
      <c r="R30" s="80"/>
    </row>
    <row r="31" spans="1:18" x14ac:dyDescent="0.3">
      <c r="A31" s="458"/>
      <c r="B31" s="118" t="s">
        <v>25</v>
      </c>
      <c r="C31" s="308">
        <f>SUM(C28:C30)</f>
        <v>0</v>
      </c>
      <c r="D31" s="308">
        <f t="shared" ref="D31:R31" si="13">SUM(D28:D30)</f>
        <v>0</v>
      </c>
      <c r="E31" s="308">
        <f t="shared" si="13"/>
        <v>0</v>
      </c>
      <c r="F31" s="308">
        <f t="shared" si="13"/>
        <v>0</v>
      </c>
      <c r="G31" s="308">
        <f t="shared" si="13"/>
        <v>0</v>
      </c>
      <c r="H31" s="308">
        <f t="shared" si="13"/>
        <v>0</v>
      </c>
      <c r="I31" s="308">
        <f t="shared" si="13"/>
        <v>0</v>
      </c>
      <c r="J31" s="308">
        <f t="shared" si="13"/>
        <v>0</v>
      </c>
      <c r="K31" s="308">
        <f t="shared" si="13"/>
        <v>0</v>
      </c>
      <c r="L31" s="308">
        <f t="shared" si="13"/>
        <v>0</v>
      </c>
      <c r="M31" s="308">
        <f t="shared" si="13"/>
        <v>0</v>
      </c>
      <c r="N31" s="308">
        <f t="shared" si="13"/>
        <v>0</v>
      </c>
      <c r="O31" s="308">
        <f t="shared" si="13"/>
        <v>0</v>
      </c>
      <c r="P31" s="308">
        <f t="shared" si="13"/>
        <v>0</v>
      </c>
      <c r="Q31" s="308">
        <f t="shared" si="13"/>
        <v>0</v>
      </c>
      <c r="R31" s="308">
        <f t="shared" si="13"/>
        <v>0</v>
      </c>
    </row>
    <row r="32" spans="1:18" x14ac:dyDescent="0.3">
      <c r="A32" s="458"/>
      <c r="B32" s="108"/>
      <c r="C32" s="149"/>
      <c r="D32" s="101"/>
      <c r="E32" s="101"/>
      <c r="F32" s="10"/>
      <c r="G32" s="10"/>
      <c r="H32" s="10"/>
      <c r="I32" s="10"/>
      <c r="J32" s="10"/>
      <c r="K32" s="10"/>
      <c r="L32" s="10"/>
      <c r="M32" s="10"/>
      <c r="N32" s="10"/>
      <c r="O32" s="10"/>
      <c r="P32" s="10"/>
      <c r="Q32" s="10"/>
      <c r="R32" s="81"/>
    </row>
    <row r="33" spans="1:18" ht="18" x14ac:dyDescent="0.35">
      <c r="A33" s="458"/>
      <c r="B33" s="138" t="s">
        <v>26</v>
      </c>
      <c r="C33" s="151"/>
      <c r="D33" s="139"/>
      <c r="E33" s="139"/>
      <c r="F33" s="139"/>
      <c r="G33" s="139"/>
      <c r="H33" s="139"/>
      <c r="I33" s="139"/>
      <c r="J33" s="139"/>
      <c r="K33" s="139"/>
      <c r="L33" s="139"/>
      <c r="M33" s="139"/>
      <c r="N33" s="139"/>
      <c r="O33" s="139"/>
      <c r="P33" s="139"/>
      <c r="Q33" s="139"/>
      <c r="R33" s="140"/>
    </row>
    <row r="34" spans="1:18" x14ac:dyDescent="0.3">
      <c r="A34" s="458"/>
      <c r="B34" s="108" t="s">
        <v>32</v>
      </c>
      <c r="C34" s="149"/>
      <c r="D34" s="80"/>
      <c r="E34" s="80"/>
      <c r="F34" s="80"/>
      <c r="G34" s="80"/>
      <c r="H34" s="80"/>
      <c r="I34" s="80"/>
      <c r="J34" s="80"/>
      <c r="K34" s="80"/>
      <c r="L34" s="80"/>
      <c r="M34" s="80"/>
      <c r="N34" s="80"/>
      <c r="O34" s="80"/>
      <c r="P34" s="80"/>
      <c r="Q34" s="80"/>
      <c r="R34" s="96"/>
    </row>
    <row r="35" spans="1:18" x14ac:dyDescent="0.3">
      <c r="A35" s="458"/>
      <c r="B35" s="108" t="s">
        <v>272</v>
      </c>
      <c r="C35" s="149"/>
      <c r="D35" s="80">
        <f>'1_HYP SCENARIOS'!$B$24*'2_HYP_COUTS'!$C$17/3</f>
        <v>0</v>
      </c>
      <c r="E35" s="80">
        <f>'1_HYP SCENARIOS'!$B$24*'2_HYP_COUTS'!$C$17/3</f>
        <v>0</v>
      </c>
      <c r="F35" s="80">
        <f>'1_HYP SCENARIOS'!$B$24*'2_HYP_COUTS'!$C$17/3</f>
        <v>0</v>
      </c>
      <c r="G35" s="80"/>
      <c r="H35" s="80"/>
      <c r="I35" s="80"/>
      <c r="J35" s="80"/>
      <c r="K35" s="80"/>
      <c r="L35" s="80"/>
      <c r="M35" s="80"/>
      <c r="N35" s="80"/>
      <c r="O35" s="80"/>
      <c r="P35" s="80"/>
      <c r="Q35" s="80"/>
      <c r="R35" s="96"/>
    </row>
    <row r="36" spans="1:18" x14ac:dyDescent="0.3">
      <c r="A36" s="458"/>
      <c r="B36" s="108" t="s">
        <v>160</v>
      </c>
      <c r="C36" s="80">
        <f>'1_HYP SCENARIOS'!B29</f>
        <v>0</v>
      </c>
      <c r="D36" s="157"/>
      <c r="E36" s="158"/>
      <c r="F36" s="158"/>
      <c r="G36" s="158"/>
      <c r="H36" s="158"/>
      <c r="I36" s="158"/>
      <c r="J36" s="158"/>
      <c r="K36" s="158"/>
      <c r="L36" s="158"/>
      <c r="M36" s="158"/>
      <c r="N36" s="158"/>
      <c r="O36" s="158"/>
      <c r="P36" s="158"/>
      <c r="Q36" s="158"/>
      <c r="R36" s="159"/>
    </row>
    <row r="37" spans="1:18" x14ac:dyDescent="0.3">
      <c r="A37" s="458"/>
      <c r="B37" s="119" t="s">
        <v>33</v>
      </c>
      <c r="C37" s="152"/>
      <c r="D37" s="80"/>
      <c r="E37" s="80"/>
      <c r="F37" s="80"/>
      <c r="G37" s="80"/>
      <c r="H37" s="80"/>
      <c r="I37" s="80"/>
      <c r="J37" s="80"/>
      <c r="K37" s="80"/>
      <c r="L37" s="80"/>
      <c r="M37" s="80"/>
      <c r="N37" s="80"/>
      <c r="O37" s="80"/>
      <c r="P37" s="80"/>
      <c r="Q37" s="80"/>
      <c r="R37" s="80"/>
    </row>
    <row r="38" spans="1:18" x14ac:dyDescent="0.3">
      <c r="A38" s="458"/>
      <c r="B38" s="118" t="s">
        <v>27</v>
      </c>
      <c r="C38" s="80">
        <f>SUM(C34:C37)</f>
        <v>0</v>
      </c>
      <c r="D38" s="80">
        <f t="shared" ref="D38:R38" si="14">SUM(D34:D37)</f>
        <v>0</v>
      </c>
      <c r="E38" s="80">
        <f t="shared" si="14"/>
        <v>0</v>
      </c>
      <c r="F38" s="80">
        <f t="shared" si="14"/>
        <v>0</v>
      </c>
      <c r="G38" s="80">
        <f t="shared" si="14"/>
        <v>0</v>
      </c>
      <c r="H38" s="80">
        <f t="shared" si="14"/>
        <v>0</v>
      </c>
      <c r="I38" s="80">
        <f t="shared" si="14"/>
        <v>0</v>
      </c>
      <c r="J38" s="80">
        <f t="shared" si="14"/>
        <v>0</v>
      </c>
      <c r="K38" s="80">
        <f t="shared" si="14"/>
        <v>0</v>
      </c>
      <c r="L38" s="80">
        <f t="shared" si="14"/>
        <v>0</v>
      </c>
      <c r="M38" s="80">
        <f t="shared" si="14"/>
        <v>0</v>
      </c>
      <c r="N38" s="80">
        <f t="shared" si="14"/>
        <v>0</v>
      </c>
      <c r="O38" s="80">
        <f t="shared" si="14"/>
        <v>0</v>
      </c>
      <c r="P38" s="80">
        <f t="shared" si="14"/>
        <v>0</v>
      </c>
      <c r="Q38" s="80">
        <f t="shared" si="14"/>
        <v>0</v>
      </c>
      <c r="R38" s="80">
        <f t="shared" si="14"/>
        <v>0</v>
      </c>
    </row>
    <row r="39" spans="1:18" x14ac:dyDescent="0.3">
      <c r="A39" s="458"/>
      <c r="B39" s="108"/>
      <c r="C39" s="80"/>
      <c r="D39" s="80"/>
      <c r="E39" s="80"/>
      <c r="F39" s="80"/>
      <c r="G39" s="80"/>
      <c r="H39" s="80"/>
      <c r="I39" s="80"/>
      <c r="J39" s="80"/>
      <c r="K39" s="80"/>
      <c r="L39" s="80"/>
      <c r="M39" s="80"/>
      <c r="N39" s="80"/>
      <c r="O39" s="80"/>
      <c r="P39" s="80"/>
      <c r="Q39" s="80"/>
      <c r="R39" s="96"/>
    </row>
    <row r="40" spans="1:18" x14ac:dyDescent="0.3">
      <c r="A40" s="458"/>
      <c r="B40" s="120" t="s">
        <v>58</v>
      </c>
      <c r="C40" s="111">
        <f>C38-C31</f>
        <v>0</v>
      </c>
      <c r="D40" s="111">
        <f t="shared" ref="D40:R40" si="15">D38-D31</f>
        <v>0</v>
      </c>
      <c r="E40" s="111">
        <f t="shared" si="15"/>
        <v>0</v>
      </c>
      <c r="F40" s="111">
        <f t="shared" si="15"/>
        <v>0</v>
      </c>
      <c r="G40" s="111">
        <f t="shared" si="15"/>
        <v>0</v>
      </c>
      <c r="H40" s="111">
        <f t="shared" si="15"/>
        <v>0</v>
      </c>
      <c r="I40" s="111">
        <f t="shared" si="15"/>
        <v>0</v>
      </c>
      <c r="J40" s="111">
        <f t="shared" si="15"/>
        <v>0</v>
      </c>
      <c r="K40" s="111">
        <f t="shared" si="15"/>
        <v>0</v>
      </c>
      <c r="L40" s="111">
        <f t="shared" si="15"/>
        <v>0</v>
      </c>
      <c r="M40" s="111">
        <f t="shared" si="15"/>
        <v>0</v>
      </c>
      <c r="N40" s="111">
        <f t="shared" si="15"/>
        <v>0</v>
      </c>
      <c r="O40" s="111">
        <f t="shared" si="15"/>
        <v>0</v>
      </c>
      <c r="P40" s="111">
        <f t="shared" si="15"/>
        <v>0</v>
      </c>
      <c r="Q40" s="111">
        <f t="shared" si="15"/>
        <v>0</v>
      </c>
      <c r="R40" s="111">
        <f t="shared" si="15"/>
        <v>0</v>
      </c>
    </row>
    <row r="41" spans="1:18" x14ac:dyDescent="0.3">
      <c r="A41" s="458"/>
      <c r="B41" s="108" t="s">
        <v>28</v>
      </c>
      <c r="C41" s="80"/>
      <c r="D41" s="80" t="str">
        <f>IF(C40&gt;0,C40,"")</f>
        <v/>
      </c>
      <c r="E41" s="80" t="str">
        <f>IF(D40&gt;0,D40,"")</f>
        <v/>
      </c>
      <c r="F41" s="80" t="str">
        <f t="shared" ref="F41:R41" si="16">IF(E40&gt;0,E40,"")</f>
        <v/>
      </c>
      <c r="G41" s="80" t="str">
        <f t="shared" si="16"/>
        <v/>
      </c>
      <c r="H41" s="80" t="str">
        <f t="shared" si="16"/>
        <v/>
      </c>
      <c r="I41" s="80" t="str">
        <f t="shared" si="16"/>
        <v/>
      </c>
      <c r="J41" s="80" t="str">
        <f t="shared" si="16"/>
        <v/>
      </c>
      <c r="K41" s="80" t="str">
        <f t="shared" si="16"/>
        <v/>
      </c>
      <c r="L41" s="80" t="str">
        <f t="shared" si="16"/>
        <v/>
      </c>
      <c r="M41" s="80" t="str">
        <f t="shared" si="16"/>
        <v/>
      </c>
      <c r="N41" s="80" t="str">
        <f t="shared" si="16"/>
        <v/>
      </c>
      <c r="O41" s="80" t="str">
        <f t="shared" si="16"/>
        <v/>
      </c>
      <c r="P41" s="80" t="str">
        <f t="shared" si="16"/>
        <v/>
      </c>
      <c r="Q41" s="80" t="str">
        <f t="shared" si="16"/>
        <v/>
      </c>
      <c r="R41" s="80" t="str">
        <f t="shared" si="16"/>
        <v/>
      </c>
    </row>
    <row r="42" spans="1:18" s="129" customFormat="1" ht="15" thickBot="1" x14ac:dyDescent="0.35">
      <c r="A42" s="459"/>
      <c r="B42" s="127" t="s">
        <v>29</v>
      </c>
      <c r="C42" s="128">
        <f>SUM(C40:C41)</f>
        <v>0</v>
      </c>
      <c r="D42" s="128">
        <f t="shared" ref="D42:R42" si="17">SUM(D40:D41)</f>
        <v>0</v>
      </c>
      <c r="E42" s="128">
        <f>SUM(E40:E41)</f>
        <v>0</v>
      </c>
      <c r="F42" s="128">
        <f t="shared" si="17"/>
        <v>0</v>
      </c>
      <c r="G42" s="128">
        <f t="shared" si="17"/>
        <v>0</v>
      </c>
      <c r="H42" s="128">
        <f>SUM(H40:H41)</f>
        <v>0</v>
      </c>
      <c r="I42" s="128">
        <f t="shared" si="17"/>
        <v>0</v>
      </c>
      <c r="J42" s="128">
        <f t="shared" si="17"/>
        <v>0</v>
      </c>
      <c r="K42" s="128">
        <f t="shared" si="17"/>
        <v>0</v>
      </c>
      <c r="L42" s="128">
        <f t="shared" si="17"/>
        <v>0</v>
      </c>
      <c r="M42" s="128">
        <f t="shared" si="17"/>
        <v>0</v>
      </c>
      <c r="N42" s="128">
        <f t="shared" si="17"/>
        <v>0</v>
      </c>
      <c r="O42" s="128">
        <f t="shared" si="17"/>
        <v>0</v>
      </c>
      <c r="P42" s="128">
        <f t="shared" si="17"/>
        <v>0</v>
      </c>
      <c r="Q42" s="128">
        <f t="shared" si="17"/>
        <v>0</v>
      </c>
      <c r="R42" s="128">
        <f t="shared" si="17"/>
        <v>0</v>
      </c>
    </row>
    <row r="43" spans="1:18" x14ac:dyDescent="0.3">
      <c r="B43" s="29"/>
      <c r="C43" s="29"/>
      <c r="D43" s="29"/>
      <c r="E43" s="36"/>
    </row>
    <row r="44" spans="1:18" x14ac:dyDescent="0.3">
      <c r="B44" s="122" t="s">
        <v>34</v>
      </c>
      <c r="C44" s="123">
        <f t="shared" ref="C44:R44" si="18">C42+C24</f>
        <v>0</v>
      </c>
      <c r="D44" s="123">
        <f>D42+D24</f>
        <v>-42840</v>
      </c>
      <c r="E44" s="123">
        <f t="shared" si="18"/>
        <v>-42840</v>
      </c>
      <c r="F44" s="123">
        <f t="shared" si="18"/>
        <v>-42840</v>
      </c>
      <c r="G44" s="123">
        <f t="shared" si="18"/>
        <v>-42840</v>
      </c>
      <c r="H44" s="123">
        <f t="shared" si="18"/>
        <v>-42840</v>
      </c>
      <c r="I44" s="123">
        <f t="shared" si="18"/>
        <v>-42840</v>
      </c>
      <c r="J44" s="123">
        <f t="shared" si="18"/>
        <v>-42840</v>
      </c>
      <c r="K44" s="123">
        <f t="shared" si="18"/>
        <v>-42840</v>
      </c>
      <c r="L44" s="123">
        <f t="shared" si="18"/>
        <v>-42840</v>
      </c>
      <c r="M44" s="123">
        <f t="shared" si="18"/>
        <v>-42840</v>
      </c>
      <c r="N44" s="123">
        <f t="shared" si="18"/>
        <v>-42840</v>
      </c>
      <c r="O44" s="123">
        <f t="shared" si="18"/>
        <v>-42840</v>
      </c>
      <c r="P44" s="123">
        <f t="shared" si="18"/>
        <v>-42840</v>
      </c>
      <c r="Q44" s="123">
        <f t="shared" si="18"/>
        <v>-42840</v>
      </c>
      <c r="R44" s="123">
        <f t="shared" si="18"/>
        <v>-42840</v>
      </c>
    </row>
    <row r="45" spans="1:18" x14ac:dyDescent="0.3">
      <c r="B45" s="29" t="s">
        <v>35</v>
      </c>
      <c r="C45" s="29"/>
      <c r="D45" s="29"/>
      <c r="E45" s="34"/>
    </row>
    <row r="46" spans="1:18" x14ac:dyDescent="0.3">
      <c r="B46" s="29" t="s">
        <v>36</v>
      </c>
      <c r="C46" s="29"/>
      <c r="D46" s="29"/>
      <c r="E46" s="34"/>
    </row>
    <row r="47" spans="1:18" x14ac:dyDescent="0.3">
      <c r="B47" s="120" t="s">
        <v>37</v>
      </c>
      <c r="C47" s="111">
        <f>C44-C45+C46</f>
        <v>0</v>
      </c>
      <c r="D47" s="111">
        <f>D44-D45+D46</f>
        <v>-42840</v>
      </c>
      <c r="E47" s="111">
        <f t="shared" ref="E47:R47" si="19">E44-E45+E46</f>
        <v>-42840</v>
      </c>
      <c r="F47" s="111">
        <f t="shared" si="19"/>
        <v>-42840</v>
      </c>
      <c r="G47" s="111">
        <f t="shared" si="19"/>
        <v>-42840</v>
      </c>
      <c r="H47" s="111">
        <f t="shared" si="19"/>
        <v>-42840</v>
      </c>
      <c r="I47" s="111">
        <f t="shared" si="19"/>
        <v>-42840</v>
      </c>
      <c r="J47" s="111">
        <f t="shared" si="19"/>
        <v>-42840</v>
      </c>
      <c r="K47" s="111">
        <f t="shared" si="19"/>
        <v>-42840</v>
      </c>
      <c r="L47" s="111">
        <f t="shared" si="19"/>
        <v>-42840</v>
      </c>
      <c r="M47" s="111">
        <f t="shared" si="19"/>
        <v>-42840</v>
      </c>
      <c r="N47" s="111">
        <f t="shared" si="19"/>
        <v>-42840</v>
      </c>
      <c r="O47" s="111">
        <f t="shared" si="19"/>
        <v>-42840</v>
      </c>
      <c r="P47" s="111">
        <f t="shared" si="19"/>
        <v>-42840</v>
      </c>
      <c r="Q47" s="111">
        <f t="shared" si="19"/>
        <v>-42840</v>
      </c>
      <c r="R47" s="111">
        <f t="shared" si="19"/>
        <v>-42840</v>
      </c>
    </row>
    <row r="76" spans="1:5" x14ac:dyDescent="0.3">
      <c r="B76" s="30" t="s">
        <v>38</v>
      </c>
      <c r="C76" s="27"/>
      <c r="D76" s="31">
        <f>D10</f>
        <v>0</v>
      </c>
      <c r="E76" s="37">
        <f>E10</f>
        <v>0</v>
      </c>
    </row>
    <row r="77" spans="1:5" x14ac:dyDescent="0.3">
      <c r="B77" s="30" t="s">
        <v>39</v>
      </c>
      <c r="C77" s="27"/>
      <c r="D77" s="31"/>
      <c r="E77" s="37"/>
    </row>
    <row r="78" spans="1:5" x14ac:dyDescent="0.3">
      <c r="B78" s="30" t="s">
        <v>40</v>
      </c>
      <c r="C78" s="27"/>
      <c r="D78" s="31">
        <f>+D22</f>
        <v>-42840</v>
      </c>
      <c r="E78" s="37">
        <f>+E22</f>
        <v>-42840</v>
      </c>
    </row>
    <row r="79" spans="1:5" x14ac:dyDescent="0.3">
      <c r="A79" s="27"/>
      <c r="B79" s="30" t="s">
        <v>41</v>
      </c>
      <c r="C79" s="27"/>
      <c r="D79" s="31">
        <f>+D24</f>
        <v>-42840</v>
      </c>
      <c r="E79" s="37">
        <f>+E24</f>
        <v>-42840</v>
      </c>
    </row>
    <row r="80" spans="1:5" x14ac:dyDescent="0.3">
      <c r="A80" s="27"/>
      <c r="B80" s="30" t="s">
        <v>42</v>
      </c>
      <c r="C80" s="27"/>
      <c r="D80" s="31">
        <f>D23</f>
        <v>0</v>
      </c>
      <c r="E80" s="37" t="str">
        <f>E23</f>
        <v/>
      </c>
    </row>
    <row r="81" spans="1:5" x14ac:dyDescent="0.3">
      <c r="A81" s="27"/>
      <c r="B81" s="30" t="s">
        <v>43</v>
      </c>
      <c r="C81" s="27"/>
      <c r="D81" s="31"/>
      <c r="E81" s="37"/>
    </row>
    <row r="82" spans="1:5" x14ac:dyDescent="0.3">
      <c r="A82" s="27"/>
      <c r="B82" s="30" t="s">
        <v>44</v>
      </c>
      <c r="C82" s="27"/>
      <c r="D82" s="38" t="e">
        <f>#REF!/(D14+#REF!)</f>
        <v>#REF!</v>
      </c>
      <c r="E82" s="39" t="e">
        <f>#REF!/(E14+#REF!)</f>
        <v>#REF!</v>
      </c>
    </row>
    <row r="83" spans="1:5" x14ac:dyDescent="0.3">
      <c r="A83" s="27" t="s">
        <v>45</v>
      </c>
      <c r="B83" s="30" t="s">
        <v>46</v>
      </c>
      <c r="C83" s="27"/>
      <c r="D83" s="38" t="e">
        <f>(#REF!+#REF!+#REF!+#REF!+#REF!)/(D14+#REF!)</f>
        <v>#REF!</v>
      </c>
      <c r="E83" s="39" t="e">
        <f>(#REF!+E8+#REF!+#REF!+E28)/(E14+#REF!)</f>
        <v>#REF!</v>
      </c>
    </row>
    <row r="84" spans="1:5" x14ac:dyDescent="0.3">
      <c r="A84" s="27" t="s">
        <v>47</v>
      </c>
      <c r="B84" s="30" t="s">
        <v>48</v>
      </c>
      <c r="C84" s="27"/>
      <c r="D84" s="38" t="e">
        <f>(#REF!+#REF!+#REF!+#REF!+#REF!+#REF!)/D14</f>
        <v>#REF!</v>
      </c>
      <c r="E84" s="39" t="e">
        <f>(#REF!+#REF!+#REF!+E8+#REF!+E28)/E14</f>
        <v>#REF!</v>
      </c>
    </row>
    <row r="85" spans="1:5" x14ac:dyDescent="0.3">
      <c r="A85" s="28" t="s">
        <v>49</v>
      </c>
      <c r="B85" s="30" t="s">
        <v>50</v>
      </c>
      <c r="C85" s="27"/>
      <c r="D85" s="40" t="e">
        <f>#REF!/(D20-#REF!)</f>
        <v>#REF!</v>
      </c>
      <c r="E85" s="41" t="e">
        <f>#REF!/(E20-#REF!)</f>
        <v>#REF!</v>
      </c>
    </row>
    <row r="86" spans="1:5" x14ac:dyDescent="0.3">
      <c r="A86" s="27" t="s">
        <v>51</v>
      </c>
      <c r="B86" s="30" t="s">
        <v>52</v>
      </c>
      <c r="C86" s="27"/>
      <c r="D86" s="42" t="e">
        <f>#REF!/(D20-#REF!)</f>
        <v>#REF!</v>
      </c>
      <c r="E86" s="43" t="e">
        <f>#REF!/(E20-#REF!)</f>
        <v>#REF!</v>
      </c>
    </row>
    <row r="87" spans="1:5" x14ac:dyDescent="0.3">
      <c r="A87" s="27"/>
      <c r="B87" s="30" t="s">
        <v>53</v>
      </c>
      <c r="C87" s="27"/>
      <c r="D87" s="44" t="e">
        <f>(#REF!+#REF!)/(D14+#REF!)</f>
        <v>#REF!</v>
      </c>
      <c r="E87" s="45" t="e">
        <f>(#REF!+E28)/(E14+#REF!)</f>
        <v>#REF!</v>
      </c>
    </row>
    <row r="88" spans="1:5" ht="15" thickBot="1" x14ac:dyDescent="0.35">
      <c r="A88" s="35"/>
      <c r="B88" s="32" t="s">
        <v>54</v>
      </c>
      <c r="C88" s="33"/>
      <c r="D88" s="46" t="e">
        <f>((#REF!+#REF!+#REF!)+#REF!+#REF!+#REF!+#REF!)/(D14+#REF!)</f>
        <v>#REF!</v>
      </c>
      <c r="E88" s="47" t="e">
        <f>((#REF!+#REF!+#REF!)+E8+#REF!+#REF!+E28)/(E14+#REF!)</f>
        <v>#REF!</v>
      </c>
    </row>
  </sheetData>
  <mergeCells count="4">
    <mergeCell ref="A5:A24"/>
    <mergeCell ref="A26:A42"/>
    <mergeCell ref="D4:F4"/>
    <mergeCell ref="G4:R4"/>
  </mergeCells>
  <pageMargins left="0.7" right="0.7" top="0.75" bottom="0.75" header="0.3" footer="0.3"/>
  <pageSetup paperSize="9" orientation="portrait" r:id="rId1"/>
  <ignoredErrors>
    <ignoredError sqref="G16:G18" formula="1"/>
  </ignoredError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sheetPr>
  <dimension ref="A1:Q41"/>
  <sheetViews>
    <sheetView zoomScale="85" zoomScaleNormal="85" workbookViewId="0">
      <selection activeCell="D26" sqref="D26"/>
    </sheetView>
  </sheetViews>
  <sheetFormatPr baseColWidth="10" defaultRowHeight="14.4" x14ac:dyDescent="0.3"/>
  <cols>
    <col min="1" max="1" width="71.5546875" customWidth="1"/>
    <col min="2" max="16" width="13.44140625" bestFit="1" customWidth="1"/>
    <col min="17" max="17" width="1.5546875" bestFit="1" customWidth="1"/>
  </cols>
  <sheetData>
    <row r="1" spans="1:16" ht="24" thickBot="1" x14ac:dyDescent="0.5">
      <c r="A1" s="463" t="s">
        <v>203</v>
      </c>
      <c r="B1" s="464"/>
      <c r="C1" s="464"/>
      <c r="D1" s="464"/>
      <c r="E1" s="464"/>
      <c r="F1" s="464"/>
      <c r="G1" s="464"/>
      <c r="H1" s="464"/>
      <c r="I1" s="464"/>
      <c r="J1" s="464"/>
      <c r="K1" s="464"/>
      <c r="L1" s="464"/>
      <c r="M1" s="464"/>
      <c r="N1" s="464"/>
      <c r="O1" s="464"/>
      <c r="P1" s="464"/>
    </row>
    <row r="2" spans="1:16" x14ac:dyDescent="0.3">
      <c r="A2" s="174" t="s">
        <v>133</v>
      </c>
      <c r="B2" s="345">
        <v>2026</v>
      </c>
      <c r="C2" s="175">
        <v>2027</v>
      </c>
      <c r="D2" s="176">
        <v>2028</v>
      </c>
      <c r="E2" s="345">
        <v>2029</v>
      </c>
      <c r="F2" s="175">
        <v>2030</v>
      </c>
      <c r="G2" s="175">
        <v>2031</v>
      </c>
      <c r="H2" s="175">
        <v>2032</v>
      </c>
      <c r="I2" s="175">
        <v>2033</v>
      </c>
      <c r="J2" s="175">
        <v>2034</v>
      </c>
      <c r="K2" s="175">
        <v>2035</v>
      </c>
      <c r="L2" s="175">
        <v>2036</v>
      </c>
      <c r="M2" s="175">
        <v>2037</v>
      </c>
      <c r="N2" s="175">
        <v>2038</v>
      </c>
      <c r="O2" s="175">
        <v>2039</v>
      </c>
      <c r="P2" s="176">
        <v>2040</v>
      </c>
    </row>
    <row r="3" spans="1:16" x14ac:dyDescent="0.3">
      <c r="A3" s="335" t="s">
        <v>134</v>
      </c>
      <c r="B3" s="346">
        <v>1</v>
      </c>
      <c r="C3" s="121">
        <v>2</v>
      </c>
      <c r="D3" s="347">
        <v>3</v>
      </c>
      <c r="E3" s="346">
        <v>4</v>
      </c>
      <c r="F3" s="121">
        <v>5</v>
      </c>
      <c r="G3" s="121">
        <v>6</v>
      </c>
      <c r="H3" s="121">
        <v>7</v>
      </c>
      <c r="I3" s="121">
        <v>8</v>
      </c>
      <c r="J3" s="121">
        <v>9</v>
      </c>
      <c r="K3" s="121">
        <v>10</v>
      </c>
      <c r="L3" s="121">
        <v>11</v>
      </c>
      <c r="M3" s="121">
        <v>12</v>
      </c>
      <c r="N3" s="121">
        <v>13</v>
      </c>
      <c r="O3" s="121">
        <v>14</v>
      </c>
      <c r="P3" s="347">
        <v>15</v>
      </c>
    </row>
    <row r="4" spans="1:16" ht="15" thickBot="1" x14ac:dyDescent="0.35">
      <c r="A4" s="335"/>
      <c r="B4" s="465" t="s">
        <v>284</v>
      </c>
      <c r="C4" s="460"/>
      <c r="D4" s="466"/>
      <c r="E4" s="467" t="s">
        <v>285</v>
      </c>
      <c r="F4" s="461"/>
      <c r="G4" s="461"/>
      <c r="H4" s="461"/>
      <c r="I4" s="461"/>
      <c r="J4" s="461"/>
      <c r="K4" s="461"/>
      <c r="L4" s="461"/>
      <c r="M4" s="461"/>
      <c r="N4" s="461"/>
      <c r="O4" s="461"/>
      <c r="P4" s="462"/>
    </row>
    <row r="5" spans="1:16" x14ac:dyDescent="0.3">
      <c r="A5" s="336" t="s">
        <v>56</v>
      </c>
      <c r="B5" s="348">
        <f t="shared" ref="B5:P5" si="0">SUM(B6:B8)</f>
        <v>0</v>
      </c>
      <c r="C5" s="184">
        <f t="shared" si="0"/>
        <v>0</v>
      </c>
      <c r="D5" s="349">
        <f t="shared" si="0"/>
        <v>0</v>
      </c>
      <c r="E5" s="348">
        <f t="shared" si="0"/>
        <v>0</v>
      </c>
      <c r="F5" s="184">
        <f t="shared" si="0"/>
        <v>0</v>
      </c>
      <c r="G5" s="184">
        <f t="shared" si="0"/>
        <v>0</v>
      </c>
      <c r="H5" s="184">
        <f t="shared" si="0"/>
        <v>0</v>
      </c>
      <c r="I5" s="184">
        <f t="shared" si="0"/>
        <v>0</v>
      </c>
      <c r="J5" s="184">
        <f t="shared" si="0"/>
        <v>0</v>
      </c>
      <c r="K5" s="184">
        <f t="shared" si="0"/>
        <v>0</v>
      </c>
      <c r="L5" s="184">
        <f t="shared" si="0"/>
        <v>0</v>
      </c>
      <c r="M5" s="184">
        <f t="shared" si="0"/>
        <v>0</v>
      </c>
      <c r="N5" s="184">
        <f t="shared" si="0"/>
        <v>0</v>
      </c>
      <c r="O5" s="184">
        <f t="shared" si="0"/>
        <v>0</v>
      </c>
      <c r="P5" s="349">
        <f t="shared" si="0"/>
        <v>0</v>
      </c>
    </row>
    <row r="6" spans="1:16" x14ac:dyDescent="0.3">
      <c r="A6" s="337" t="str">
        <f>+'4_HYP RECETTES_Croisière '!B3</f>
        <v>&lt;8 m</v>
      </c>
      <c r="B6" s="350">
        <f>'3_HYP RECETTES_démarrage'!R46</f>
        <v>0</v>
      </c>
      <c r="C6" s="185">
        <f>+B6</f>
        <v>0</v>
      </c>
      <c r="D6" s="351">
        <f t="shared" ref="D6" si="1">+C6</f>
        <v>0</v>
      </c>
      <c r="E6" s="350">
        <f>'4_HYP RECETTES_Croisière '!R46</f>
        <v>0</v>
      </c>
      <c r="F6" s="185">
        <f>E6</f>
        <v>0</v>
      </c>
      <c r="G6" s="185">
        <f t="shared" ref="G6:P6" si="2">F6</f>
        <v>0</v>
      </c>
      <c r="H6" s="185">
        <f t="shared" si="2"/>
        <v>0</v>
      </c>
      <c r="I6" s="185">
        <f t="shared" si="2"/>
        <v>0</v>
      </c>
      <c r="J6" s="185">
        <f t="shared" si="2"/>
        <v>0</v>
      </c>
      <c r="K6" s="185">
        <f t="shared" si="2"/>
        <v>0</v>
      </c>
      <c r="L6" s="185">
        <f t="shared" si="2"/>
        <v>0</v>
      </c>
      <c r="M6" s="185">
        <f t="shared" si="2"/>
        <v>0</v>
      </c>
      <c r="N6" s="185">
        <f t="shared" si="2"/>
        <v>0</v>
      </c>
      <c r="O6" s="185">
        <f t="shared" si="2"/>
        <v>0</v>
      </c>
      <c r="P6" s="185">
        <f t="shared" si="2"/>
        <v>0</v>
      </c>
    </row>
    <row r="7" spans="1:16" x14ac:dyDescent="0.3">
      <c r="A7" s="337" t="str">
        <f>+'4_HYP RECETTES_Croisière '!C3</f>
        <v>8 - 15 m</v>
      </c>
      <c r="B7" s="350">
        <f>'3_HYP RECETTES_démarrage'!S46</f>
        <v>0</v>
      </c>
      <c r="C7" s="185">
        <f t="shared" ref="C7:D8" si="3">+B7</f>
        <v>0</v>
      </c>
      <c r="D7" s="351">
        <f t="shared" si="3"/>
        <v>0</v>
      </c>
      <c r="E7" s="350">
        <f>'4_HYP RECETTES_Croisière '!S46</f>
        <v>0</v>
      </c>
      <c r="F7" s="185">
        <f t="shared" ref="F7:P8" si="4">E7</f>
        <v>0</v>
      </c>
      <c r="G7" s="185">
        <f t="shared" si="4"/>
        <v>0</v>
      </c>
      <c r="H7" s="185">
        <f t="shared" si="4"/>
        <v>0</v>
      </c>
      <c r="I7" s="185">
        <f t="shared" si="4"/>
        <v>0</v>
      </c>
      <c r="J7" s="185">
        <f t="shared" si="4"/>
        <v>0</v>
      </c>
      <c r="K7" s="185">
        <f t="shared" si="4"/>
        <v>0</v>
      </c>
      <c r="L7" s="185">
        <f t="shared" si="4"/>
        <v>0</v>
      </c>
      <c r="M7" s="185">
        <f t="shared" si="4"/>
        <v>0</v>
      </c>
      <c r="N7" s="185">
        <f t="shared" si="4"/>
        <v>0</v>
      </c>
      <c r="O7" s="185">
        <f t="shared" si="4"/>
        <v>0</v>
      </c>
      <c r="P7" s="185">
        <f t="shared" si="4"/>
        <v>0</v>
      </c>
    </row>
    <row r="8" spans="1:16" x14ac:dyDescent="0.3">
      <c r="A8" s="337" t="str">
        <f>+'4_HYP RECETTES_Croisière '!D3</f>
        <v>&gt;15 m</v>
      </c>
      <c r="B8" s="350">
        <f>'3_HYP RECETTES_démarrage'!T46</f>
        <v>0</v>
      </c>
      <c r="C8" s="185">
        <f t="shared" si="3"/>
        <v>0</v>
      </c>
      <c r="D8" s="351">
        <f t="shared" si="3"/>
        <v>0</v>
      </c>
      <c r="E8" s="350">
        <f>'4_HYP RECETTES_Croisière '!T46</f>
        <v>0</v>
      </c>
      <c r="F8" s="185">
        <f t="shared" si="4"/>
        <v>0</v>
      </c>
      <c r="G8" s="185">
        <f t="shared" si="4"/>
        <v>0</v>
      </c>
      <c r="H8" s="185">
        <f t="shared" si="4"/>
        <v>0</v>
      </c>
      <c r="I8" s="185">
        <f t="shared" si="4"/>
        <v>0</v>
      </c>
      <c r="J8" s="185">
        <f t="shared" si="4"/>
        <v>0</v>
      </c>
      <c r="K8" s="185">
        <f t="shared" si="4"/>
        <v>0</v>
      </c>
      <c r="L8" s="185">
        <f t="shared" si="4"/>
        <v>0</v>
      </c>
      <c r="M8" s="185">
        <f t="shared" si="4"/>
        <v>0</v>
      </c>
      <c r="N8" s="185">
        <f t="shared" si="4"/>
        <v>0</v>
      </c>
      <c r="O8" s="185">
        <f t="shared" si="4"/>
        <v>0</v>
      </c>
      <c r="P8" s="185">
        <f t="shared" si="4"/>
        <v>0</v>
      </c>
    </row>
    <row r="9" spans="1:16" x14ac:dyDescent="0.3">
      <c r="A9" s="337" t="s">
        <v>320</v>
      </c>
      <c r="B9" s="375"/>
      <c r="C9" s="185">
        <f>+B9</f>
        <v>0</v>
      </c>
      <c r="D9" s="351">
        <f t="shared" ref="D9:E9" si="5">+C9</f>
        <v>0</v>
      </c>
      <c r="E9" s="350">
        <f t="shared" si="5"/>
        <v>0</v>
      </c>
      <c r="F9" s="185">
        <f t="shared" ref="F9:P9" si="6">+E9</f>
        <v>0</v>
      </c>
      <c r="G9" s="185">
        <f t="shared" si="6"/>
        <v>0</v>
      </c>
      <c r="H9" s="185">
        <f t="shared" si="6"/>
        <v>0</v>
      </c>
      <c r="I9" s="185">
        <f t="shared" si="6"/>
        <v>0</v>
      </c>
      <c r="J9" s="185">
        <f t="shared" si="6"/>
        <v>0</v>
      </c>
      <c r="K9" s="185">
        <f t="shared" si="6"/>
        <v>0</v>
      </c>
      <c r="L9" s="185">
        <f t="shared" si="6"/>
        <v>0</v>
      </c>
      <c r="M9" s="185">
        <f t="shared" si="6"/>
        <v>0</v>
      </c>
      <c r="N9" s="185">
        <f t="shared" si="6"/>
        <v>0</v>
      </c>
      <c r="O9" s="185">
        <f t="shared" si="6"/>
        <v>0</v>
      </c>
      <c r="P9" s="351">
        <f t="shared" si="6"/>
        <v>0</v>
      </c>
    </row>
    <row r="10" spans="1:16" x14ac:dyDescent="0.3">
      <c r="A10" s="335" t="s">
        <v>11</v>
      </c>
      <c r="B10" s="352">
        <f t="shared" ref="B10:P10" si="7">B5+B9</f>
        <v>0</v>
      </c>
      <c r="C10" s="186">
        <f t="shared" si="7"/>
        <v>0</v>
      </c>
      <c r="D10" s="353">
        <f t="shared" si="7"/>
        <v>0</v>
      </c>
      <c r="E10" s="352">
        <f t="shared" si="7"/>
        <v>0</v>
      </c>
      <c r="F10" s="186">
        <f t="shared" si="7"/>
        <v>0</v>
      </c>
      <c r="G10" s="186">
        <f t="shared" si="7"/>
        <v>0</v>
      </c>
      <c r="H10" s="186">
        <f t="shared" si="7"/>
        <v>0</v>
      </c>
      <c r="I10" s="186">
        <f t="shared" si="7"/>
        <v>0</v>
      </c>
      <c r="J10" s="186">
        <f t="shared" si="7"/>
        <v>0</v>
      </c>
      <c r="K10" s="186">
        <f t="shared" si="7"/>
        <v>0</v>
      </c>
      <c r="L10" s="186">
        <f t="shared" si="7"/>
        <v>0</v>
      </c>
      <c r="M10" s="186">
        <f t="shared" si="7"/>
        <v>0</v>
      </c>
      <c r="N10" s="186">
        <f t="shared" si="7"/>
        <v>0</v>
      </c>
      <c r="O10" s="186">
        <f t="shared" si="7"/>
        <v>0</v>
      </c>
      <c r="P10" s="353">
        <f t="shared" si="7"/>
        <v>0</v>
      </c>
    </row>
    <row r="11" spans="1:16" x14ac:dyDescent="0.3">
      <c r="A11" s="338"/>
      <c r="B11" s="354"/>
      <c r="C11" s="187"/>
      <c r="D11" s="355"/>
      <c r="E11" s="354"/>
      <c r="F11" s="188"/>
      <c r="G11" s="188"/>
      <c r="H11" s="188"/>
      <c r="I11" s="188"/>
      <c r="J11" s="188"/>
      <c r="K11" s="188"/>
      <c r="L11" s="188"/>
      <c r="M11" s="188"/>
      <c r="N11" s="188"/>
      <c r="O11" s="188"/>
      <c r="P11" s="370"/>
    </row>
    <row r="12" spans="1:16" x14ac:dyDescent="0.3">
      <c r="A12" s="339" t="s">
        <v>135</v>
      </c>
      <c r="B12" s="356"/>
      <c r="C12" s="192"/>
      <c r="D12" s="357"/>
      <c r="E12" s="356"/>
      <c r="F12" s="192"/>
      <c r="G12" s="192"/>
      <c r="H12" s="192"/>
      <c r="I12" s="192"/>
      <c r="J12" s="192"/>
      <c r="K12" s="192"/>
      <c r="L12" s="192"/>
      <c r="M12" s="192"/>
      <c r="N12" s="192"/>
      <c r="O12" s="192"/>
      <c r="P12" s="357"/>
    </row>
    <row r="13" spans="1:16" x14ac:dyDescent="0.3">
      <c r="A13" s="12" t="s">
        <v>14</v>
      </c>
      <c r="B13" s="358">
        <f>+'2_HYP_COUTS'!C24</f>
        <v>0</v>
      </c>
      <c r="C13" s="54">
        <f>B13</f>
        <v>0</v>
      </c>
      <c r="D13" s="359">
        <f t="shared" ref="D13:P13" si="8">C13</f>
        <v>0</v>
      </c>
      <c r="E13" s="358">
        <f t="shared" si="8"/>
        <v>0</v>
      </c>
      <c r="F13" s="54">
        <f t="shared" si="8"/>
        <v>0</v>
      </c>
      <c r="G13" s="54">
        <f t="shared" si="8"/>
        <v>0</v>
      </c>
      <c r="H13" s="54">
        <f t="shared" si="8"/>
        <v>0</v>
      </c>
      <c r="I13" s="54">
        <f t="shared" si="8"/>
        <v>0</v>
      </c>
      <c r="J13" s="54">
        <f t="shared" si="8"/>
        <v>0</v>
      </c>
      <c r="K13" s="54">
        <f t="shared" si="8"/>
        <v>0</v>
      </c>
      <c r="L13" s="54">
        <f t="shared" si="8"/>
        <v>0</v>
      </c>
      <c r="M13" s="54">
        <f t="shared" si="8"/>
        <v>0</v>
      </c>
      <c r="N13" s="54">
        <f t="shared" si="8"/>
        <v>0</v>
      </c>
      <c r="O13" s="54">
        <f t="shared" si="8"/>
        <v>0</v>
      </c>
      <c r="P13" s="359">
        <f t="shared" si="8"/>
        <v>0</v>
      </c>
    </row>
    <row r="14" spans="1:16" x14ac:dyDescent="0.3">
      <c r="A14" s="12" t="s">
        <v>20</v>
      </c>
      <c r="B14" s="360">
        <f>SUM('2_HYP_COUTS'!C29,'2_HYP_COUTS'!C32:C34)</f>
        <v>42840</v>
      </c>
      <c r="C14" s="54">
        <f t="shared" ref="C14:P18" si="9">B14</f>
        <v>42840</v>
      </c>
      <c r="D14" s="359">
        <f t="shared" si="9"/>
        <v>42840</v>
      </c>
      <c r="E14" s="358">
        <f t="shared" si="9"/>
        <v>42840</v>
      </c>
      <c r="F14" s="54">
        <f t="shared" si="9"/>
        <v>42840</v>
      </c>
      <c r="G14" s="54">
        <f t="shared" si="9"/>
        <v>42840</v>
      </c>
      <c r="H14" s="54">
        <f t="shared" si="9"/>
        <v>42840</v>
      </c>
      <c r="I14" s="54">
        <f t="shared" si="9"/>
        <v>42840</v>
      </c>
      <c r="J14" s="54">
        <f t="shared" si="9"/>
        <v>42840</v>
      </c>
      <c r="K14" s="54">
        <f t="shared" si="9"/>
        <v>42840</v>
      </c>
      <c r="L14" s="54">
        <f t="shared" si="9"/>
        <v>42840</v>
      </c>
      <c r="M14" s="54">
        <f t="shared" si="9"/>
        <v>42840</v>
      </c>
      <c r="N14" s="54">
        <f t="shared" si="9"/>
        <v>42840</v>
      </c>
      <c r="O14" s="54">
        <f t="shared" si="9"/>
        <v>42840</v>
      </c>
      <c r="P14" s="359">
        <f t="shared" si="9"/>
        <v>42840</v>
      </c>
    </row>
    <row r="15" spans="1:16" x14ac:dyDescent="0.3">
      <c r="A15" s="335" t="s">
        <v>137</v>
      </c>
      <c r="B15" s="352">
        <f t="shared" ref="B15:P15" si="10">SUM(B13:B14)</f>
        <v>42840</v>
      </c>
      <c r="C15" s="186">
        <f t="shared" si="10"/>
        <v>42840</v>
      </c>
      <c r="D15" s="353">
        <f t="shared" si="10"/>
        <v>42840</v>
      </c>
      <c r="E15" s="352">
        <f t="shared" si="10"/>
        <v>42840</v>
      </c>
      <c r="F15" s="186">
        <f t="shared" si="10"/>
        <v>42840</v>
      </c>
      <c r="G15" s="186">
        <f t="shared" si="10"/>
        <v>42840</v>
      </c>
      <c r="H15" s="186">
        <f t="shared" si="10"/>
        <v>42840</v>
      </c>
      <c r="I15" s="186">
        <f t="shared" si="10"/>
        <v>42840</v>
      </c>
      <c r="J15" s="186">
        <f t="shared" si="10"/>
        <v>42840</v>
      </c>
      <c r="K15" s="186">
        <f t="shared" si="10"/>
        <v>42840</v>
      </c>
      <c r="L15" s="186">
        <f t="shared" si="10"/>
        <v>42840</v>
      </c>
      <c r="M15" s="186">
        <f t="shared" si="10"/>
        <v>42840</v>
      </c>
      <c r="N15" s="186">
        <f t="shared" si="10"/>
        <v>42840</v>
      </c>
      <c r="O15" s="186">
        <f t="shared" si="10"/>
        <v>42840</v>
      </c>
      <c r="P15" s="353">
        <f t="shared" si="10"/>
        <v>42840</v>
      </c>
    </row>
    <row r="16" spans="1:16" x14ac:dyDescent="0.3">
      <c r="A16" s="338"/>
      <c r="B16" s="354"/>
      <c r="C16" s="187"/>
      <c r="D16" s="355"/>
      <c r="E16" s="354"/>
      <c r="F16" s="188"/>
      <c r="G16" s="188"/>
      <c r="H16" s="188"/>
      <c r="I16" s="188"/>
      <c r="J16" s="188"/>
      <c r="K16" s="188"/>
      <c r="L16" s="188"/>
      <c r="M16" s="188"/>
      <c r="N16" s="188"/>
      <c r="O16" s="188"/>
      <c r="P16" s="370"/>
    </row>
    <row r="17" spans="1:17" x14ac:dyDescent="0.3">
      <c r="A17" s="340" t="s">
        <v>319</v>
      </c>
      <c r="B17" s="361">
        <f t="shared" ref="B17:P17" si="11">B10-B15</f>
        <v>-42840</v>
      </c>
      <c r="C17" s="183">
        <f t="shared" si="11"/>
        <v>-42840</v>
      </c>
      <c r="D17" s="362">
        <f t="shared" si="11"/>
        <v>-42840</v>
      </c>
      <c r="E17" s="361">
        <f t="shared" si="11"/>
        <v>-42840</v>
      </c>
      <c r="F17" s="183">
        <f t="shared" si="11"/>
        <v>-42840</v>
      </c>
      <c r="G17" s="183">
        <f t="shared" si="11"/>
        <v>-42840</v>
      </c>
      <c r="H17" s="183">
        <f t="shared" si="11"/>
        <v>-42840</v>
      </c>
      <c r="I17" s="183">
        <f t="shared" si="11"/>
        <v>-42840</v>
      </c>
      <c r="J17" s="183">
        <f t="shared" si="11"/>
        <v>-42840</v>
      </c>
      <c r="K17" s="183">
        <f t="shared" si="11"/>
        <v>-42840</v>
      </c>
      <c r="L17" s="183">
        <f t="shared" si="11"/>
        <v>-42840</v>
      </c>
      <c r="M17" s="183">
        <f t="shared" si="11"/>
        <v>-42840</v>
      </c>
      <c r="N17" s="183">
        <f t="shared" si="11"/>
        <v>-42840</v>
      </c>
      <c r="O17" s="183">
        <f t="shared" si="11"/>
        <v>-42840</v>
      </c>
      <c r="P17" s="362">
        <f t="shared" si="11"/>
        <v>-42840</v>
      </c>
    </row>
    <row r="18" spans="1:17" s="182" customFormat="1" x14ac:dyDescent="0.3">
      <c r="A18" s="341" t="s">
        <v>136</v>
      </c>
      <c r="B18" s="363" t="str">
        <f>'2_HYP_COUTS'!C31</f>
        <v/>
      </c>
      <c r="C18" s="191" t="str">
        <f>B18</f>
        <v/>
      </c>
      <c r="D18" s="364" t="str">
        <f>C18</f>
        <v/>
      </c>
      <c r="E18" s="371" t="str">
        <f t="shared" si="9"/>
        <v/>
      </c>
      <c r="F18" s="191" t="str">
        <f t="shared" si="9"/>
        <v/>
      </c>
      <c r="G18" s="191" t="str">
        <f t="shared" si="9"/>
        <v/>
      </c>
      <c r="H18" s="191" t="str">
        <f t="shared" si="9"/>
        <v/>
      </c>
      <c r="I18" s="191" t="str">
        <f t="shared" si="9"/>
        <v/>
      </c>
      <c r="J18" s="191" t="str">
        <f t="shared" si="9"/>
        <v/>
      </c>
      <c r="K18" s="191" t="str">
        <f t="shared" si="9"/>
        <v/>
      </c>
      <c r="L18" s="191" t="str">
        <f t="shared" si="9"/>
        <v/>
      </c>
      <c r="M18" s="191" t="str">
        <f t="shared" si="9"/>
        <v/>
      </c>
      <c r="N18" s="191" t="str">
        <f t="shared" si="9"/>
        <v/>
      </c>
      <c r="O18" s="191" t="str">
        <f t="shared" si="9"/>
        <v/>
      </c>
      <c r="P18" s="364" t="str">
        <f t="shared" si="9"/>
        <v/>
      </c>
      <c r="Q18"/>
    </row>
    <row r="19" spans="1:17" x14ac:dyDescent="0.3">
      <c r="A19" s="341" t="s">
        <v>157</v>
      </c>
      <c r="B19" s="482"/>
      <c r="C19" s="483"/>
      <c r="D19" s="480" t="e">
        <f>C37*'1_HYP SCENARIOS'!$B$45</f>
        <v>#VALUE!</v>
      </c>
      <c r="E19" s="371" t="e">
        <f>D37*'1_HYP SCENARIOS'!$B$45</f>
        <v>#VALUE!</v>
      </c>
      <c r="F19" s="191" t="e">
        <f>E37*'1_HYP SCENARIOS'!$B$45</f>
        <v>#VALUE!</v>
      </c>
      <c r="G19" s="191" t="e">
        <f>F37*'1_HYP SCENARIOS'!$B$45</f>
        <v>#VALUE!</v>
      </c>
      <c r="H19" s="191" t="e">
        <f>G37*'1_HYP SCENARIOS'!$B$45</f>
        <v>#VALUE!</v>
      </c>
      <c r="I19" s="191" t="e">
        <f>H37*'1_HYP SCENARIOS'!$B$45</f>
        <v>#VALUE!</v>
      </c>
      <c r="J19" s="191" t="e">
        <f>I37*'1_HYP SCENARIOS'!$B$45</f>
        <v>#VALUE!</v>
      </c>
      <c r="K19" s="191" t="e">
        <f>J37*'1_HYP SCENARIOS'!$B$45</f>
        <v>#VALUE!</v>
      </c>
      <c r="L19" s="191" t="e">
        <f>K37*'1_HYP SCENARIOS'!$B$45</f>
        <v>#VALUE!</v>
      </c>
      <c r="M19" s="191" t="e">
        <f>L37*'1_HYP SCENARIOS'!$B$45</f>
        <v>#VALUE!</v>
      </c>
      <c r="N19" s="191" t="e">
        <f>M37*'1_HYP SCENARIOS'!$B$45</f>
        <v>#VALUE!</v>
      </c>
      <c r="O19" s="191" t="e">
        <f>N37*'1_HYP SCENARIOS'!$B$45</f>
        <v>#VALUE!</v>
      </c>
      <c r="P19" s="364" t="e">
        <f>O37*'1_HYP SCENARIOS'!$B$45</f>
        <v>#VALUE!</v>
      </c>
    </row>
    <row r="20" spans="1:17" x14ac:dyDescent="0.3">
      <c r="A20" s="342" t="s">
        <v>173</v>
      </c>
      <c r="B20" s="354" t="e">
        <f>B19+B18</f>
        <v>#VALUE!</v>
      </c>
      <c r="C20" s="187" t="e">
        <f t="shared" ref="C20:P20" si="12">C19+C18</f>
        <v>#VALUE!</v>
      </c>
      <c r="D20" s="355" t="e">
        <f t="shared" si="12"/>
        <v>#VALUE!</v>
      </c>
      <c r="E20" s="354" t="e">
        <f t="shared" si="12"/>
        <v>#VALUE!</v>
      </c>
      <c r="F20" s="187" t="e">
        <f t="shared" si="12"/>
        <v>#VALUE!</v>
      </c>
      <c r="G20" s="187" t="e">
        <f t="shared" si="12"/>
        <v>#VALUE!</v>
      </c>
      <c r="H20" s="187" t="e">
        <f t="shared" si="12"/>
        <v>#VALUE!</v>
      </c>
      <c r="I20" s="187" t="e">
        <f t="shared" si="12"/>
        <v>#VALUE!</v>
      </c>
      <c r="J20" s="187" t="e">
        <f t="shared" si="12"/>
        <v>#VALUE!</v>
      </c>
      <c r="K20" s="187" t="e">
        <f t="shared" si="12"/>
        <v>#VALUE!</v>
      </c>
      <c r="L20" s="187" t="e">
        <f t="shared" si="12"/>
        <v>#VALUE!</v>
      </c>
      <c r="M20" s="187" t="e">
        <f t="shared" si="12"/>
        <v>#VALUE!</v>
      </c>
      <c r="N20" s="187" t="e">
        <f t="shared" si="12"/>
        <v>#VALUE!</v>
      </c>
      <c r="O20" s="187" t="e">
        <f t="shared" si="12"/>
        <v>#VALUE!</v>
      </c>
      <c r="P20" s="355" t="e">
        <f t="shared" si="12"/>
        <v>#VALUE!</v>
      </c>
    </row>
    <row r="21" spans="1:17" x14ac:dyDescent="0.3">
      <c r="A21" s="343" t="s">
        <v>138</v>
      </c>
      <c r="B21" s="361" t="e">
        <f>B10-B15-B20</f>
        <v>#VALUE!</v>
      </c>
      <c r="C21" s="183" t="e">
        <f>C10-C15-C20</f>
        <v>#VALUE!</v>
      </c>
      <c r="D21" s="362" t="e">
        <f t="shared" ref="D21:P21" si="13">D10-D15-D20</f>
        <v>#VALUE!</v>
      </c>
      <c r="E21" s="361" t="e">
        <f t="shared" si="13"/>
        <v>#VALUE!</v>
      </c>
      <c r="F21" s="183" t="e">
        <f t="shared" si="13"/>
        <v>#VALUE!</v>
      </c>
      <c r="G21" s="183" t="e">
        <f t="shared" si="13"/>
        <v>#VALUE!</v>
      </c>
      <c r="H21" s="183" t="e">
        <f t="shared" si="13"/>
        <v>#VALUE!</v>
      </c>
      <c r="I21" s="183" t="e">
        <f t="shared" si="13"/>
        <v>#VALUE!</v>
      </c>
      <c r="J21" s="183" t="e">
        <f t="shared" si="13"/>
        <v>#VALUE!</v>
      </c>
      <c r="K21" s="183" t="e">
        <f t="shared" si="13"/>
        <v>#VALUE!</v>
      </c>
      <c r="L21" s="183" t="e">
        <f t="shared" si="13"/>
        <v>#VALUE!</v>
      </c>
      <c r="M21" s="183" t="e">
        <f t="shared" si="13"/>
        <v>#VALUE!</v>
      </c>
      <c r="N21" s="183" t="e">
        <f t="shared" si="13"/>
        <v>#VALUE!</v>
      </c>
      <c r="O21" s="183" t="e">
        <f t="shared" si="13"/>
        <v>#VALUE!</v>
      </c>
      <c r="P21" s="362" t="e">
        <f t="shared" si="13"/>
        <v>#VALUE!</v>
      </c>
    </row>
    <row r="22" spans="1:17" x14ac:dyDescent="0.3">
      <c r="A22" s="12" t="s">
        <v>168</v>
      </c>
      <c r="B22" s="360">
        <f>'2_HYP_COUTS'!$C$15/3</f>
        <v>0</v>
      </c>
      <c r="C22" s="189">
        <f>'2_HYP_COUTS'!$C$15/3</f>
        <v>0</v>
      </c>
      <c r="D22" s="365">
        <f>'2_HYP_COUTS'!$C$15/3</f>
        <v>0</v>
      </c>
      <c r="E22" s="358"/>
      <c r="F22" s="54"/>
      <c r="G22" s="54"/>
      <c r="H22" s="54"/>
      <c r="I22" s="54"/>
      <c r="J22" s="54"/>
      <c r="K22" s="54"/>
      <c r="L22" s="54"/>
      <c r="M22" s="54"/>
      <c r="N22" s="54"/>
      <c r="O22" s="54"/>
      <c r="P22" s="359"/>
    </row>
    <row r="23" spans="1:17" x14ac:dyDescent="0.3">
      <c r="A23" s="344" t="s">
        <v>139</v>
      </c>
      <c r="B23" s="348"/>
      <c r="C23" s="184"/>
      <c r="D23" s="349"/>
      <c r="E23" s="348"/>
      <c r="F23" s="184"/>
      <c r="G23" s="184"/>
      <c r="H23" s="184"/>
      <c r="I23" s="184"/>
      <c r="J23" s="184"/>
      <c r="K23" s="184"/>
      <c r="L23" s="184"/>
      <c r="M23" s="184"/>
      <c r="N23" s="184"/>
      <c r="O23" s="184"/>
      <c r="P23" s="349"/>
    </row>
    <row r="24" spans="1:17" x14ac:dyDescent="0.3">
      <c r="A24" s="338"/>
      <c r="B24" s="350"/>
      <c r="C24" s="185"/>
      <c r="D24" s="351"/>
      <c r="E24" s="350"/>
      <c r="F24" s="185"/>
      <c r="G24" s="185"/>
      <c r="H24" s="185"/>
      <c r="I24" s="185"/>
      <c r="J24" s="185"/>
      <c r="K24" s="185"/>
      <c r="L24" s="185"/>
      <c r="M24" s="185"/>
      <c r="N24" s="185"/>
      <c r="O24" s="185"/>
      <c r="P24" s="351"/>
    </row>
    <row r="25" spans="1:17" x14ac:dyDescent="0.3">
      <c r="A25" s="343" t="s">
        <v>140</v>
      </c>
      <c r="B25" s="361" t="e">
        <f>B21-B23+B24</f>
        <v>#VALUE!</v>
      </c>
      <c r="C25" s="183" t="e">
        <f t="shared" ref="C25:P25" si="14">C21-C23+C24</f>
        <v>#VALUE!</v>
      </c>
      <c r="D25" s="362" t="e">
        <f t="shared" si="14"/>
        <v>#VALUE!</v>
      </c>
      <c r="E25" s="361" t="e">
        <f t="shared" si="14"/>
        <v>#VALUE!</v>
      </c>
      <c r="F25" s="183" t="e">
        <f t="shared" si="14"/>
        <v>#VALUE!</v>
      </c>
      <c r="G25" s="183" t="e">
        <f t="shared" si="14"/>
        <v>#VALUE!</v>
      </c>
      <c r="H25" s="183" t="e">
        <f t="shared" si="14"/>
        <v>#VALUE!</v>
      </c>
      <c r="I25" s="183" t="e">
        <f t="shared" si="14"/>
        <v>#VALUE!</v>
      </c>
      <c r="J25" s="183" t="e">
        <f t="shared" si="14"/>
        <v>#VALUE!</v>
      </c>
      <c r="K25" s="183" t="e">
        <f t="shared" si="14"/>
        <v>#VALUE!</v>
      </c>
      <c r="L25" s="183" t="e">
        <f t="shared" si="14"/>
        <v>#VALUE!</v>
      </c>
      <c r="M25" s="183" t="e">
        <f t="shared" si="14"/>
        <v>#VALUE!</v>
      </c>
      <c r="N25" s="183" t="e">
        <f t="shared" si="14"/>
        <v>#VALUE!</v>
      </c>
      <c r="O25" s="183" t="e">
        <f t="shared" si="14"/>
        <v>#VALUE!</v>
      </c>
      <c r="P25" s="362" t="e">
        <f t="shared" si="14"/>
        <v>#VALUE!</v>
      </c>
    </row>
    <row r="26" spans="1:17" x14ac:dyDescent="0.3">
      <c r="A26" s="338"/>
      <c r="B26" s="350"/>
      <c r="C26" s="185"/>
      <c r="D26" s="351"/>
      <c r="E26" s="350"/>
      <c r="F26" s="185"/>
      <c r="G26" s="185"/>
      <c r="H26" s="185"/>
      <c r="I26" s="185"/>
      <c r="J26" s="185"/>
      <c r="K26" s="185"/>
      <c r="L26" s="185"/>
      <c r="M26" s="185"/>
      <c r="N26" s="185"/>
      <c r="O26" s="185"/>
      <c r="P26" s="351"/>
    </row>
    <row r="27" spans="1:17" x14ac:dyDescent="0.3">
      <c r="A27" s="338" t="s">
        <v>141</v>
      </c>
      <c r="B27" s="350">
        <f>IPMT('1_HYP SCENARIOS'!$B$36,'6_Simulat°_équ_privé_DSP'!B3,'1_HYP SCENARIOS'!$B$37,'1_HYP SCENARIOS'!$B$29)</f>
        <v>0</v>
      </c>
      <c r="C27" s="185">
        <f>IPMT('1_HYP SCENARIOS'!$B$36,'6_Simulat°_équ_privé_DSP'!C3,'1_HYP SCENARIOS'!$B$37,'1_HYP SCENARIOS'!$B$29)</f>
        <v>0</v>
      </c>
      <c r="D27" s="351">
        <f>IPMT('1_HYP SCENARIOS'!$B$36,'6_Simulat°_équ_privé_DSP'!D3,'1_HYP SCENARIOS'!$B$37,'1_HYP SCENARIOS'!$B$29)</f>
        <v>0</v>
      </c>
      <c r="E27" s="350">
        <f>IPMT('1_HYP SCENARIOS'!$B$36,'6_Simulat°_équ_privé_DSP'!E3,'1_HYP SCENARIOS'!$B$37,'1_HYP SCENARIOS'!$B$29)</f>
        <v>0</v>
      </c>
      <c r="F27" s="185">
        <f>IPMT('1_HYP SCENARIOS'!$B$36,'6_Simulat°_équ_privé_DSP'!F3,'1_HYP SCENARIOS'!$B$37,'1_HYP SCENARIOS'!$B$29)</f>
        <v>0</v>
      </c>
      <c r="G27" s="185">
        <f>IPMT('1_HYP SCENARIOS'!$B$36,'6_Simulat°_équ_privé_DSP'!G3,'1_HYP SCENARIOS'!$B$37,'1_HYP SCENARIOS'!$B$29)</f>
        <v>0</v>
      </c>
      <c r="H27" s="185">
        <f>IPMT('1_HYP SCENARIOS'!$B$36,'6_Simulat°_équ_privé_DSP'!H3,'1_HYP SCENARIOS'!$B$37,'1_HYP SCENARIOS'!$B$29)</f>
        <v>0</v>
      </c>
      <c r="I27" s="185">
        <f>IPMT('1_HYP SCENARIOS'!$B$36,'6_Simulat°_équ_privé_DSP'!I3,'1_HYP SCENARIOS'!$B$37,'1_HYP SCENARIOS'!$B$29)</f>
        <v>0</v>
      </c>
      <c r="J27" s="185">
        <f>IPMT('1_HYP SCENARIOS'!$B$36,'6_Simulat°_équ_privé_DSP'!J3,'1_HYP SCENARIOS'!$B$37,'1_HYP SCENARIOS'!$B$29)</f>
        <v>0</v>
      </c>
      <c r="K27" s="185">
        <f>IPMT('1_HYP SCENARIOS'!$B$36,'6_Simulat°_équ_privé_DSP'!K3,'1_HYP SCENARIOS'!$B$37,'1_HYP SCENARIOS'!$B$29)</f>
        <v>0</v>
      </c>
      <c r="L27" s="185">
        <f>IPMT('1_HYP SCENARIOS'!$B$36,'6_Simulat°_équ_privé_DSP'!L3,'1_HYP SCENARIOS'!$B$37,'1_HYP SCENARIOS'!$B$29)</f>
        <v>0</v>
      </c>
      <c r="M27" s="185">
        <f>IPMT('1_HYP SCENARIOS'!$B$36,'6_Simulat°_équ_privé_DSP'!M3,'1_HYP SCENARIOS'!$B$37,'1_HYP SCENARIOS'!$B$29)</f>
        <v>0</v>
      </c>
      <c r="N27" s="185">
        <f>IPMT('1_HYP SCENARIOS'!$B$36,'6_Simulat°_équ_privé_DSP'!N3,'1_HYP SCENARIOS'!$B$37,'1_HYP SCENARIOS'!$B$29)</f>
        <v>0</v>
      </c>
      <c r="O27" s="185">
        <f>IPMT('1_HYP SCENARIOS'!$B$36,'6_Simulat°_équ_privé_DSP'!O3,'1_HYP SCENARIOS'!$B$37,'1_HYP SCENARIOS'!$B$29)</f>
        <v>0</v>
      </c>
      <c r="P27" s="351">
        <f>IPMT('1_HYP SCENARIOS'!$B$36,'6_Simulat°_équ_privé_DSP'!P3,'1_HYP SCENARIOS'!$B$37,'1_HYP SCENARIOS'!$B$29)</f>
        <v>0</v>
      </c>
    </row>
    <row r="28" spans="1:17" x14ac:dyDescent="0.3">
      <c r="A28" s="343" t="s">
        <v>142</v>
      </c>
      <c r="B28" s="361">
        <f>B27</f>
        <v>0</v>
      </c>
      <c r="C28" s="183">
        <f t="shared" ref="C28:P28" si="15">C27</f>
        <v>0</v>
      </c>
      <c r="D28" s="362">
        <f t="shared" si="15"/>
        <v>0</v>
      </c>
      <c r="E28" s="361">
        <f t="shared" si="15"/>
        <v>0</v>
      </c>
      <c r="F28" s="183">
        <f t="shared" si="15"/>
        <v>0</v>
      </c>
      <c r="G28" s="183">
        <f t="shared" si="15"/>
        <v>0</v>
      </c>
      <c r="H28" s="183">
        <f t="shared" si="15"/>
        <v>0</v>
      </c>
      <c r="I28" s="183">
        <f t="shared" si="15"/>
        <v>0</v>
      </c>
      <c r="J28" s="183">
        <f t="shared" si="15"/>
        <v>0</v>
      </c>
      <c r="K28" s="183">
        <f t="shared" si="15"/>
        <v>0</v>
      </c>
      <c r="L28" s="183">
        <f t="shared" si="15"/>
        <v>0</v>
      </c>
      <c r="M28" s="183">
        <f t="shared" si="15"/>
        <v>0</v>
      </c>
      <c r="N28" s="183">
        <f t="shared" si="15"/>
        <v>0</v>
      </c>
      <c r="O28" s="183">
        <f t="shared" si="15"/>
        <v>0</v>
      </c>
      <c r="P28" s="362">
        <f t="shared" si="15"/>
        <v>0</v>
      </c>
    </row>
    <row r="29" spans="1:17" x14ac:dyDescent="0.3">
      <c r="A29" s="338"/>
      <c r="B29" s="350"/>
      <c r="C29" s="185"/>
      <c r="D29" s="351"/>
      <c r="E29" s="350"/>
      <c r="F29" s="185"/>
      <c r="G29" s="185"/>
      <c r="H29" s="185"/>
      <c r="I29" s="185"/>
      <c r="J29" s="185"/>
      <c r="K29" s="185"/>
      <c r="L29" s="185"/>
      <c r="M29" s="185"/>
      <c r="N29" s="185"/>
      <c r="O29" s="185"/>
      <c r="P29" s="351"/>
    </row>
    <row r="30" spans="1:17" x14ac:dyDescent="0.3">
      <c r="A30" s="336" t="s">
        <v>129</v>
      </c>
      <c r="B30" s="350">
        <v>0</v>
      </c>
      <c r="C30" s="185">
        <v>0</v>
      </c>
      <c r="D30" s="351">
        <v>0</v>
      </c>
      <c r="E30" s="350">
        <v>0</v>
      </c>
      <c r="F30" s="185">
        <v>0</v>
      </c>
      <c r="G30" s="185">
        <v>0</v>
      </c>
      <c r="H30" s="185">
        <v>0</v>
      </c>
      <c r="I30" s="185">
        <v>0</v>
      </c>
      <c r="J30" s="185">
        <v>0</v>
      </c>
      <c r="K30" s="185">
        <v>0</v>
      </c>
      <c r="L30" s="185">
        <v>0</v>
      </c>
      <c r="M30" s="185">
        <v>0</v>
      </c>
      <c r="N30" s="185">
        <v>0</v>
      </c>
      <c r="O30" s="185">
        <v>0</v>
      </c>
      <c r="P30" s="351">
        <v>0</v>
      </c>
    </row>
    <row r="31" spans="1:17" x14ac:dyDescent="0.3">
      <c r="A31" s="338" t="s">
        <v>321</v>
      </c>
      <c r="B31" s="350">
        <v>0</v>
      </c>
      <c r="C31" s="185">
        <v>0</v>
      </c>
      <c r="D31" s="351">
        <v>0</v>
      </c>
      <c r="E31" s="350">
        <v>0</v>
      </c>
      <c r="F31" s="185">
        <v>0</v>
      </c>
      <c r="G31" s="185">
        <v>0</v>
      </c>
      <c r="H31" s="185">
        <v>0</v>
      </c>
      <c r="I31" s="185">
        <v>0</v>
      </c>
      <c r="J31" s="185">
        <v>0</v>
      </c>
      <c r="K31" s="185">
        <v>0</v>
      </c>
      <c r="L31" s="185">
        <v>0</v>
      </c>
      <c r="M31" s="185">
        <v>0</v>
      </c>
      <c r="N31" s="185">
        <v>0</v>
      </c>
      <c r="O31" s="185">
        <v>0</v>
      </c>
      <c r="P31" s="351">
        <v>0</v>
      </c>
    </row>
    <row r="32" spans="1:17" x14ac:dyDescent="0.3">
      <c r="A32" s="343" t="s">
        <v>143</v>
      </c>
      <c r="B32" s="361">
        <f>B30-B31</f>
        <v>0</v>
      </c>
      <c r="C32" s="183">
        <f t="shared" ref="C32:P32" si="16">C30-C31</f>
        <v>0</v>
      </c>
      <c r="D32" s="362">
        <f t="shared" si="16"/>
        <v>0</v>
      </c>
      <c r="E32" s="361">
        <f t="shared" si="16"/>
        <v>0</v>
      </c>
      <c r="F32" s="183">
        <f t="shared" si="16"/>
        <v>0</v>
      </c>
      <c r="G32" s="183">
        <f t="shared" si="16"/>
        <v>0</v>
      </c>
      <c r="H32" s="183">
        <f t="shared" si="16"/>
        <v>0</v>
      </c>
      <c r="I32" s="183">
        <f t="shared" si="16"/>
        <v>0</v>
      </c>
      <c r="J32" s="183">
        <f t="shared" si="16"/>
        <v>0</v>
      </c>
      <c r="K32" s="183">
        <f t="shared" si="16"/>
        <v>0</v>
      </c>
      <c r="L32" s="183">
        <f t="shared" si="16"/>
        <v>0</v>
      </c>
      <c r="M32" s="183">
        <f t="shared" si="16"/>
        <v>0</v>
      </c>
      <c r="N32" s="183">
        <f t="shared" si="16"/>
        <v>0</v>
      </c>
      <c r="O32" s="183">
        <f t="shared" si="16"/>
        <v>0</v>
      </c>
      <c r="P32" s="362">
        <f t="shared" si="16"/>
        <v>0</v>
      </c>
    </row>
    <row r="33" spans="1:16" x14ac:dyDescent="0.3">
      <c r="A33" s="338"/>
      <c r="B33" s="350"/>
      <c r="C33" s="185"/>
      <c r="D33" s="351"/>
      <c r="E33" s="350"/>
      <c r="F33" s="185"/>
      <c r="G33" s="185"/>
      <c r="H33" s="185"/>
      <c r="I33" s="185"/>
      <c r="J33" s="185"/>
      <c r="K33" s="185"/>
      <c r="L33" s="185"/>
      <c r="M33" s="185"/>
      <c r="N33" s="185"/>
      <c r="O33" s="185"/>
      <c r="P33" s="351"/>
    </row>
    <row r="34" spans="1:16" x14ac:dyDescent="0.3">
      <c r="A34" s="343" t="s">
        <v>144</v>
      </c>
      <c r="B34" s="361" t="e">
        <f t="shared" ref="B34:P34" si="17">B25+B28+B32</f>
        <v>#VALUE!</v>
      </c>
      <c r="C34" s="183" t="e">
        <f t="shared" si="17"/>
        <v>#VALUE!</v>
      </c>
      <c r="D34" s="362" t="e">
        <f t="shared" si="17"/>
        <v>#VALUE!</v>
      </c>
      <c r="E34" s="361" t="e">
        <f t="shared" si="17"/>
        <v>#VALUE!</v>
      </c>
      <c r="F34" s="183" t="e">
        <f t="shared" si="17"/>
        <v>#VALUE!</v>
      </c>
      <c r="G34" s="183" t="e">
        <f t="shared" si="17"/>
        <v>#VALUE!</v>
      </c>
      <c r="H34" s="183" t="e">
        <f t="shared" si="17"/>
        <v>#VALUE!</v>
      </c>
      <c r="I34" s="183" t="e">
        <f t="shared" si="17"/>
        <v>#VALUE!</v>
      </c>
      <c r="J34" s="183" t="e">
        <f t="shared" si="17"/>
        <v>#VALUE!</v>
      </c>
      <c r="K34" s="183" t="e">
        <f t="shared" si="17"/>
        <v>#VALUE!</v>
      </c>
      <c r="L34" s="183" t="e">
        <f t="shared" si="17"/>
        <v>#VALUE!</v>
      </c>
      <c r="M34" s="183" t="e">
        <f t="shared" si="17"/>
        <v>#VALUE!</v>
      </c>
      <c r="N34" s="183" t="e">
        <f t="shared" si="17"/>
        <v>#VALUE!</v>
      </c>
      <c r="O34" s="183" t="e">
        <f t="shared" si="17"/>
        <v>#VALUE!</v>
      </c>
      <c r="P34" s="362" t="e">
        <f t="shared" si="17"/>
        <v>#VALUE!</v>
      </c>
    </row>
    <row r="35" spans="1:16" x14ac:dyDescent="0.3">
      <c r="A35" s="338" t="s">
        <v>145</v>
      </c>
      <c r="B35" s="350" t="e">
        <f>IF(B34&gt;0,B34/3,0)</f>
        <v>#VALUE!</v>
      </c>
      <c r="C35" s="185" t="e">
        <f t="shared" ref="C35:P35" si="18">IF(C34&gt;0,C34/3,0)</f>
        <v>#VALUE!</v>
      </c>
      <c r="D35" s="351" t="e">
        <f t="shared" si="18"/>
        <v>#VALUE!</v>
      </c>
      <c r="E35" s="350" t="e">
        <f t="shared" si="18"/>
        <v>#VALUE!</v>
      </c>
      <c r="F35" s="185" t="e">
        <f t="shared" si="18"/>
        <v>#VALUE!</v>
      </c>
      <c r="G35" s="185" t="e">
        <f t="shared" si="18"/>
        <v>#VALUE!</v>
      </c>
      <c r="H35" s="185" t="e">
        <f t="shared" si="18"/>
        <v>#VALUE!</v>
      </c>
      <c r="I35" s="185" t="e">
        <f t="shared" si="18"/>
        <v>#VALUE!</v>
      </c>
      <c r="J35" s="185" t="e">
        <f t="shared" si="18"/>
        <v>#VALUE!</v>
      </c>
      <c r="K35" s="185" t="e">
        <f t="shared" si="18"/>
        <v>#VALUE!</v>
      </c>
      <c r="L35" s="185" t="e">
        <f t="shared" si="18"/>
        <v>#VALUE!</v>
      </c>
      <c r="M35" s="185" t="e">
        <f t="shared" si="18"/>
        <v>#VALUE!</v>
      </c>
      <c r="N35" s="185" t="e">
        <f t="shared" si="18"/>
        <v>#VALUE!</v>
      </c>
      <c r="O35" s="185" t="e">
        <f t="shared" si="18"/>
        <v>#VALUE!</v>
      </c>
      <c r="P35" s="351" t="e">
        <f t="shared" si="18"/>
        <v>#VALUE!</v>
      </c>
    </row>
    <row r="36" spans="1:16" x14ac:dyDescent="0.3">
      <c r="A36" s="338"/>
      <c r="B36" s="350"/>
      <c r="C36" s="185"/>
      <c r="D36" s="351"/>
      <c r="E36" s="350"/>
      <c r="F36" s="185"/>
      <c r="G36" s="185"/>
      <c r="H36" s="185"/>
      <c r="I36" s="185"/>
      <c r="J36" s="185"/>
      <c r="K36" s="185"/>
      <c r="L36" s="185"/>
      <c r="M36" s="185"/>
      <c r="N36" s="185"/>
      <c r="O36" s="185"/>
      <c r="P36" s="351"/>
    </row>
    <row r="37" spans="1:16" x14ac:dyDescent="0.3">
      <c r="A37" s="343" t="s">
        <v>146</v>
      </c>
      <c r="B37" s="361" t="e">
        <f>B34-B35</f>
        <v>#VALUE!</v>
      </c>
      <c r="C37" s="183" t="e">
        <f t="shared" ref="C37:P37" si="19">C34-C35</f>
        <v>#VALUE!</v>
      </c>
      <c r="D37" s="362" t="e">
        <f t="shared" si="19"/>
        <v>#VALUE!</v>
      </c>
      <c r="E37" s="361" t="e">
        <f t="shared" si="19"/>
        <v>#VALUE!</v>
      </c>
      <c r="F37" s="183" t="e">
        <f t="shared" si="19"/>
        <v>#VALUE!</v>
      </c>
      <c r="G37" s="183" t="e">
        <f t="shared" si="19"/>
        <v>#VALUE!</v>
      </c>
      <c r="H37" s="183" t="e">
        <f t="shared" si="19"/>
        <v>#VALUE!</v>
      </c>
      <c r="I37" s="183" t="e">
        <f t="shared" si="19"/>
        <v>#VALUE!</v>
      </c>
      <c r="J37" s="183" t="e">
        <f t="shared" si="19"/>
        <v>#VALUE!</v>
      </c>
      <c r="K37" s="183" t="e">
        <f t="shared" si="19"/>
        <v>#VALUE!</v>
      </c>
      <c r="L37" s="183" t="e">
        <f t="shared" si="19"/>
        <v>#VALUE!</v>
      </c>
      <c r="M37" s="183" t="e">
        <f t="shared" si="19"/>
        <v>#VALUE!</v>
      </c>
      <c r="N37" s="183" t="e">
        <f t="shared" si="19"/>
        <v>#VALUE!</v>
      </c>
      <c r="O37" s="183" t="e">
        <f t="shared" si="19"/>
        <v>#VALUE!</v>
      </c>
      <c r="P37" s="362" t="e">
        <f t="shared" si="19"/>
        <v>#VALUE!</v>
      </c>
    </row>
    <row r="38" spans="1:16" x14ac:dyDescent="0.3">
      <c r="A38" s="338"/>
      <c r="B38" s="350"/>
      <c r="C38" s="185"/>
      <c r="D38" s="351"/>
      <c r="E38" s="350"/>
      <c r="F38" s="185"/>
      <c r="G38" s="185"/>
      <c r="H38" s="185"/>
      <c r="I38" s="185"/>
      <c r="J38" s="185"/>
      <c r="K38" s="185"/>
      <c r="L38" s="185"/>
      <c r="M38" s="185"/>
      <c r="N38" s="185"/>
      <c r="O38" s="185"/>
      <c r="P38" s="351"/>
    </row>
    <row r="39" spans="1:16" x14ac:dyDescent="0.3">
      <c r="A39" s="343" t="s">
        <v>147</v>
      </c>
      <c r="B39" s="361" t="e">
        <f t="shared" ref="B39:P39" si="20">B37+B23-B24</f>
        <v>#VALUE!</v>
      </c>
      <c r="C39" s="183" t="e">
        <f t="shared" si="20"/>
        <v>#VALUE!</v>
      </c>
      <c r="D39" s="362" t="e">
        <f t="shared" si="20"/>
        <v>#VALUE!</v>
      </c>
      <c r="E39" s="361" t="e">
        <f t="shared" si="20"/>
        <v>#VALUE!</v>
      </c>
      <c r="F39" s="183" t="e">
        <f t="shared" si="20"/>
        <v>#VALUE!</v>
      </c>
      <c r="G39" s="183" t="e">
        <f t="shared" si="20"/>
        <v>#VALUE!</v>
      </c>
      <c r="H39" s="183" t="e">
        <f t="shared" si="20"/>
        <v>#VALUE!</v>
      </c>
      <c r="I39" s="183" t="e">
        <f t="shared" si="20"/>
        <v>#VALUE!</v>
      </c>
      <c r="J39" s="183" t="e">
        <f t="shared" si="20"/>
        <v>#VALUE!</v>
      </c>
      <c r="K39" s="183" t="e">
        <f t="shared" si="20"/>
        <v>#VALUE!</v>
      </c>
      <c r="L39" s="183" t="e">
        <f t="shared" si="20"/>
        <v>#VALUE!</v>
      </c>
      <c r="M39" s="183" t="e">
        <f t="shared" si="20"/>
        <v>#VALUE!</v>
      </c>
      <c r="N39" s="183" t="e">
        <f t="shared" si="20"/>
        <v>#VALUE!</v>
      </c>
      <c r="O39" s="183" t="e">
        <f t="shared" si="20"/>
        <v>#VALUE!</v>
      </c>
      <c r="P39" s="362" t="e">
        <f t="shared" si="20"/>
        <v>#VALUE!</v>
      </c>
    </row>
    <row r="40" spans="1:16" ht="15" thickBot="1" x14ac:dyDescent="0.35">
      <c r="A40" s="373"/>
      <c r="B40" s="366"/>
      <c r="C40" s="190"/>
      <c r="D40" s="367"/>
      <c r="E40" s="366"/>
      <c r="F40" s="190"/>
      <c r="G40" s="190"/>
      <c r="H40" s="190"/>
      <c r="I40" s="190"/>
      <c r="J40" s="190"/>
      <c r="K40" s="190"/>
      <c r="L40" s="190"/>
      <c r="M40" s="190"/>
      <c r="N40" s="190"/>
      <c r="O40" s="190"/>
      <c r="P40" s="367"/>
    </row>
    <row r="41" spans="1:16" ht="15" thickBot="1" x14ac:dyDescent="0.35">
      <c r="A41" s="374" t="s">
        <v>148</v>
      </c>
      <c r="B41" s="401" t="e">
        <f>(B15+B22+B27)/'2_HYP_COUTS'!$E$5</f>
        <v>#DIV/0!</v>
      </c>
      <c r="C41" s="368" t="e">
        <f>(C15+C22+C27)/'2_HYP_COUTS'!$E$5</f>
        <v>#DIV/0!</v>
      </c>
      <c r="D41" s="369" t="e">
        <f>(D15+D22+D27)/'2_HYP_COUTS'!$E$5</f>
        <v>#DIV/0!</v>
      </c>
      <c r="E41" s="372" t="e">
        <f>(E15+E22+E27)/'2_HYP_COUTS'!$E$5</f>
        <v>#DIV/0!</v>
      </c>
      <c r="F41" s="368" t="e">
        <f>(F15+F22+F27)/'2_HYP_COUTS'!$E$5</f>
        <v>#DIV/0!</v>
      </c>
      <c r="G41" s="368" t="e">
        <f>(G15+G22+G27)/'2_HYP_COUTS'!$E$5</f>
        <v>#DIV/0!</v>
      </c>
      <c r="H41" s="368" t="e">
        <f>(H15+H22+H27)/'2_HYP_COUTS'!$E$5</f>
        <v>#DIV/0!</v>
      </c>
      <c r="I41" s="368" t="e">
        <f>(I15+I22+I27)/'2_HYP_COUTS'!$E$5</f>
        <v>#DIV/0!</v>
      </c>
      <c r="J41" s="368" t="e">
        <f>(J15+J22+J27)/'2_HYP_COUTS'!$E$5</f>
        <v>#DIV/0!</v>
      </c>
      <c r="K41" s="368" t="e">
        <f>(K15+K22+K27)/'2_HYP_COUTS'!$E$5</f>
        <v>#DIV/0!</v>
      </c>
      <c r="L41" s="368" t="e">
        <f>(L15+L22+L27)/'2_HYP_COUTS'!$E$5</f>
        <v>#DIV/0!</v>
      </c>
      <c r="M41" s="368" t="e">
        <f>(M15+M22+M27)/'2_HYP_COUTS'!$E$5</f>
        <v>#DIV/0!</v>
      </c>
      <c r="N41" s="368" t="e">
        <f>(N15+N22+N27)/'2_HYP_COUTS'!$E$5</f>
        <v>#DIV/0!</v>
      </c>
      <c r="O41" s="368" t="e">
        <f>(O15+O22+O27)/'2_HYP_COUTS'!$E$5</f>
        <v>#DIV/0!</v>
      </c>
      <c r="P41" s="369" t="e">
        <f>(P15+P22+P27)/'2_HYP_COUTS'!$E$5</f>
        <v>#DIV/0!</v>
      </c>
    </row>
  </sheetData>
  <mergeCells count="3">
    <mergeCell ref="A1:P1"/>
    <mergeCell ref="B4:D4"/>
    <mergeCell ref="E4:P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21"/>
  <sheetViews>
    <sheetView workbookViewId="0"/>
  </sheetViews>
  <sheetFormatPr baseColWidth="10" defaultRowHeight="14.4" x14ac:dyDescent="0.3"/>
  <cols>
    <col min="4" max="4" width="16.5546875" customWidth="1"/>
    <col min="5" max="5" width="14.109375" customWidth="1"/>
    <col min="7" max="7" width="15.5546875" customWidth="1"/>
    <col min="8" max="8" width="15.44140625" customWidth="1"/>
    <col min="11" max="12" width="20.6640625" customWidth="1"/>
    <col min="14" max="14" width="17.5546875" customWidth="1"/>
    <col min="15" max="18" width="16" customWidth="1"/>
  </cols>
  <sheetData>
    <row r="1" spans="1:21" x14ac:dyDescent="0.3">
      <c r="A1" t="s">
        <v>61</v>
      </c>
      <c r="K1" t="s">
        <v>100</v>
      </c>
    </row>
    <row r="2" spans="1:21" ht="15" thickBot="1" x14ac:dyDescent="0.35">
      <c r="G2" s="468" t="s">
        <v>159</v>
      </c>
      <c r="H2" s="468"/>
    </row>
    <row r="3" spans="1:21" ht="91.5" customHeight="1" thickBot="1" x14ac:dyDescent="0.35">
      <c r="A3" s="66" t="s">
        <v>94</v>
      </c>
      <c r="B3" s="67" t="s">
        <v>95</v>
      </c>
      <c r="C3" s="67" t="s">
        <v>96</v>
      </c>
      <c r="D3" s="67" t="s">
        <v>126</v>
      </c>
      <c r="E3" s="67" t="s">
        <v>125</v>
      </c>
      <c r="F3" s="68" t="s">
        <v>124</v>
      </c>
      <c r="G3" s="162" t="s">
        <v>161</v>
      </c>
      <c r="H3" s="162" t="s">
        <v>162</v>
      </c>
      <c r="K3" s="478" t="s">
        <v>94</v>
      </c>
      <c r="L3" s="469" t="s">
        <v>95</v>
      </c>
      <c r="M3" s="469" t="s">
        <v>101</v>
      </c>
      <c r="N3" s="469" t="s">
        <v>97</v>
      </c>
      <c r="O3" s="469"/>
      <c r="P3" s="469" t="s">
        <v>102</v>
      </c>
      <c r="Q3" s="469"/>
      <c r="R3" s="469" t="s">
        <v>103</v>
      </c>
      <c r="S3" s="469"/>
      <c r="T3" s="470" t="s">
        <v>98</v>
      </c>
      <c r="U3" s="471"/>
    </row>
    <row r="4" spans="1:21" ht="15" thickBot="1" x14ac:dyDescent="0.35">
      <c r="A4" s="55" t="s">
        <v>62</v>
      </c>
      <c r="B4" s="56" t="s">
        <v>63</v>
      </c>
      <c r="C4" s="56">
        <v>2</v>
      </c>
      <c r="D4" s="57">
        <v>6.31</v>
      </c>
      <c r="E4" s="57">
        <v>12.65</v>
      </c>
      <c r="F4" s="58">
        <v>792.8</v>
      </c>
      <c r="G4" s="163">
        <f>(1-$L$13)*D4</f>
        <v>5.048</v>
      </c>
      <c r="H4" s="163">
        <f>(1-$L$13)*E4</f>
        <v>10.120000000000001</v>
      </c>
      <c r="K4" s="479"/>
      <c r="L4" s="474"/>
      <c r="M4" s="474"/>
      <c r="N4" s="78" t="s">
        <v>104</v>
      </c>
      <c r="O4" s="78" t="s">
        <v>105</v>
      </c>
      <c r="P4" s="78" t="s">
        <v>104</v>
      </c>
      <c r="Q4" s="78" t="s">
        <v>105</v>
      </c>
      <c r="R4" s="78" t="s">
        <v>104</v>
      </c>
      <c r="S4" s="78" t="s">
        <v>105</v>
      </c>
      <c r="T4" s="71" t="s">
        <v>104</v>
      </c>
      <c r="U4" s="72" t="s">
        <v>105</v>
      </c>
    </row>
    <row r="5" spans="1:21" ht="15" customHeight="1" thickBot="1" x14ac:dyDescent="0.35">
      <c r="A5" s="59" t="s">
        <v>64</v>
      </c>
      <c r="B5" s="1" t="s">
        <v>65</v>
      </c>
      <c r="C5" s="1">
        <v>2.2999999999999998</v>
      </c>
      <c r="D5" s="60">
        <v>7.59</v>
      </c>
      <c r="E5" s="60">
        <v>15.17</v>
      </c>
      <c r="F5" s="61">
        <v>975.17</v>
      </c>
      <c r="G5" s="164">
        <f t="shared" ref="G5:G19" si="0">(1-$L$13)*D5</f>
        <v>6.0720000000000001</v>
      </c>
      <c r="H5" s="164">
        <f t="shared" ref="H5:H19" si="1">(1-$L$13)*E5</f>
        <v>12.136000000000001</v>
      </c>
      <c r="K5" s="4" t="s">
        <v>106</v>
      </c>
      <c r="L5" s="10" t="s">
        <v>107</v>
      </c>
      <c r="M5" s="124">
        <v>6.5</v>
      </c>
      <c r="N5" s="125">
        <v>67.930000000000007</v>
      </c>
      <c r="O5" s="77">
        <v>81.52</v>
      </c>
      <c r="P5" s="125">
        <v>135.88</v>
      </c>
      <c r="Q5" s="73">
        <v>163.06</v>
      </c>
      <c r="R5" s="125">
        <v>169.85</v>
      </c>
      <c r="S5" s="73">
        <v>203.82</v>
      </c>
      <c r="T5" s="77">
        <v>12887.8</v>
      </c>
      <c r="U5" s="74">
        <v>15465.36</v>
      </c>
    </row>
    <row r="6" spans="1:21" ht="30" customHeight="1" x14ac:dyDescent="0.3">
      <c r="A6" s="59" t="s">
        <v>66</v>
      </c>
      <c r="B6" s="1" t="s">
        <v>67</v>
      </c>
      <c r="C6" s="1">
        <v>2.6</v>
      </c>
      <c r="D6" s="60">
        <v>8.84</v>
      </c>
      <c r="E6" s="60">
        <v>17.7</v>
      </c>
      <c r="F6" s="61">
        <v>1322.74</v>
      </c>
      <c r="G6" s="164">
        <f t="shared" si="0"/>
        <v>7.0720000000000001</v>
      </c>
      <c r="H6" s="164">
        <f t="shared" si="1"/>
        <v>14.16</v>
      </c>
      <c r="K6" s="4" t="s">
        <v>108</v>
      </c>
      <c r="L6" s="10" t="s">
        <v>109</v>
      </c>
      <c r="M6" s="124">
        <v>7</v>
      </c>
      <c r="N6" s="79">
        <v>84.93</v>
      </c>
      <c r="O6" s="73">
        <v>101.91</v>
      </c>
      <c r="P6" s="73">
        <v>186.83</v>
      </c>
      <c r="Q6" s="73">
        <v>224.2</v>
      </c>
      <c r="R6" s="73">
        <v>229.3</v>
      </c>
      <c r="S6" s="73">
        <v>275.16000000000003</v>
      </c>
      <c r="T6" s="472" t="s">
        <v>110</v>
      </c>
      <c r="U6" s="473"/>
    </row>
    <row r="7" spans="1:21" x14ac:dyDescent="0.3">
      <c r="A7" s="59" t="s">
        <v>68</v>
      </c>
      <c r="B7" s="1" t="s">
        <v>69</v>
      </c>
      <c r="C7" s="1">
        <v>2.8</v>
      </c>
      <c r="D7" s="60">
        <v>11.39</v>
      </c>
      <c r="E7" s="60">
        <v>21.49</v>
      </c>
      <c r="F7" s="61">
        <v>1667.24</v>
      </c>
      <c r="G7" s="164">
        <f t="shared" si="0"/>
        <v>9.1120000000000001</v>
      </c>
      <c r="H7" s="164">
        <f t="shared" si="1"/>
        <v>17.192</v>
      </c>
      <c r="K7" s="4" t="s">
        <v>111</v>
      </c>
      <c r="L7" s="10" t="s">
        <v>112</v>
      </c>
      <c r="M7" s="76">
        <v>8</v>
      </c>
      <c r="N7" s="73">
        <v>127.39</v>
      </c>
      <c r="O7" s="73">
        <v>152.87</v>
      </c>
      <c r="P7" s="73">
        <v>229.3</v>
      </c>
      <c r="Q7" s="73">
        <v>275.16000000000003</v>
      </c>
      <c r="R7" s="73">
        <v>288.74</v>
      </c>
      <c r="S7" s="73">
        <v>346.49</v>
      </c>
      <c r="T7" s="474"/>
      <c r="U7" s="473"/>
    </row>
    <row r="8" spans="1:21" x14ac:dyDescent="0.3">
      <c r="A8" s="59" t="s">
        <v>70</v>
      </c>
      <c r="B8" s="1" t="s">
        <v>71</v>
      </c>
      <c r="C8" s="1">
        <v>3.2</v>
      </c>
      <c r="D8" s="60">
        <v>12.65</v>
      </c>
      <c r="E8" s="60">
        <v>25.3</v>
      </c>
      <c r="F8" s="61">
        <v>1806.39</v>
      </c>
      <c r="G8" s="164">
        <f t="shared" si="0"/>
        <v>10.120000000000001</v>
      </c>
      <c r="H8" s="164">
        <f t="shared" si="1"/>
        <v>20.240000000000002</v>
      </c>
      <c r="K8" s="4" t="s">
        <v>113</v>
      </c>
      <c r="L8" s="10" t="s">
        <v>114</v>
      </c>
      <c r="M8" s="76">
        <v>9</v>
      </c>
      <c r="N8" s="73">
        <v>169.85</v>
      </c>
      <c r="O8" s="73">
        <v>203.82</v>
      </c>
      <c r="P8" s="73">
        <v>288.74</v>
      </c>
      <c r="Q8" s="73">
        <v>346.49</v>
      </c>
      <c r="R8" s="73">
        <v>356.68</v>
      </c>
      <c r="S8" s="73">
        <v>428.01</v>
      </c>
      <c r="T8" s="474"/>
      <c r="U8" s="473"/>
    </row>
    <row r="9" spans="1:21" ht="43.8" thickBot="1" x14ac:dyDescent="0.35">
      <c r="A9" s="62" t="s">
        <v>72</v>
      </c>
      <c r="B9" s="63" t="s">
        <v>73</v>
      </c>
      <c r="C9" s="63">
        <v>3.4</v>
      </c>
      <c r="D9" s="64">
        <v>15.17</v>
      </c>
      <c r="E9" s="64">
        <v>27.81</v>
      </c>
      <c r="F9" s="65">
        <v>2100.38</v>
      </c>
      <c r="G9" s="165">
        <f t="shared" si="0"/>
        <v>12.136000000000001</v>
      </c>
      <c r="H9" s="165">
        <f t="shared" si="1"/>
        <v>22.248000000000001</v>
      </c>
      <c r="K9" s="5" t="s">
        <v>115</v>
      </c>
      <c r="L9" s="69" t="s">
        <v>116</v>
      </c>
      <c r="M9" s="75"/>
      <c r="N9" s="70" t="s">
        <v>117</v>
      </c>
      <c r="O9" s="70" t="s">
        <v>118</v>
      </c>
      <c r="P9" s="70" t="s">
        <v>119</v>
      </c>
      <c r="Q9" s="70" t="s">
        <v>120</v>
      </c>
      <c r="R9" s="70" t="s">
        <v>121</v>
      </c>
      <c r="S9" s="75" t="s">
        <v>122</v>
      </c>
      <c r="T9" s="475"/>
      <c r="U9" s="476"/>
    </row>
    <row r="10" spans="1:21" x14ac:dyDescent="0.3">
      <c r="A10" s="55" t="s">
        <v>74</v>
      </c>
      <c r="B10" s="56" t="s">
        <v>75</v>
      </c>
      <c r="C10" s="56">
        <v>3.8</v>
      </c>
      <c r="D10" s="57">
        <v>17.7</v>
      </c>
      <c r="E10" s="57">
        <v>31.61</v>
      </c>
      <c r="F10" s="58">
        <v>2394.77</v>
      </c>
      <c r="G10" s="163">
        <f t="shared" si="0"/>
        <v>14.16</v>
      </c>
      <c r="H10" s="163">
        <f t="shared" si="1"/>
        <v>25.288</v>
      </c>
      <c r="K10" t="s">
        <v>123</v>
      </c>
    </row>
    <row r="11" spans="1:21" x14ac:dyDescent="0.3">
      <c r="A11" s="59" t="s">
        <v>76</v>
      </c>
      <c r="B11" s="1" t="s">
        <v>77</v>
      </c>
      <c r="C11" s="1">
        <v>4</v>
      </c>
      <c r="D11" s="60">
        <v>20.23</v>
      </c>
      <c r="E11" s="60">
        <v>35.42</v>
      </c>
      <c r="F11" s="61">
        <v>2739.72</v>
      </c>
      <c r="G11" s="164">
        <f t="shared" si="0"/>
        <v>16.184000000000001</v>
      </c>
      <c r="H11" s="164">
        <f t="shared" si="1"/>
        <v>28.336000000000002</v>
      </c>
    </row>
    <row r="12" spans="1:21" x14ac:dyDescent="0.3">
      <c r="A12" s="59" t="s">
        <v>78</v>
      </c>
      <c r="B12" s="1" t="s">
        <v>79</v>
      </c>
      <c r="C12" s="1">
        <v>4.3</v>
      </c>
      <c r="D12" s="60">
        <v>25.3</v>
      </c>
      <c r="E12" s="60">
        <v>40.479999999999997</v>
      </c>
      <c r="F12" s="61">
        <v>3084.65</v>
      </c>
      <c r="G12" s="164">
        <f t="shared" si="0"/>
        <v>20.240000000000002</v>
      </c>
      <c r="H12" s="164">
        <f t="shared" si="1"/>
        <v>32.384</v>
      </c>
    </row>
    <row r="13" spans="1:21" x14ac:dyDescent="0.3">
      <c r="A13" s="59" t="s">
        <v>80</v>
      </c>
      <c r="B13" s="1" t="s">
        <v>81</v>
      </c>
      <c r="C13" s="1">
        <v>4.5999999999999996</v>
      </c>
      <c r="D13" s="60">
        <v>27.81</v>
      </c>
      <c r="E13" s="60">
        <v>45.53</v>
      </c>
      <c r="F13" s="61">
        <v>3831.41</v>
      </c>
      <c r="G13" s="164">
        <f t="shared" si="0"/>
        <v>22.248000000000001</v>
      </c>
      <c r="H13" s="164">
        <f t="shared" si="1"/>
        <v>36.423999999999999</v>
      </c>
      <c r="K13" s="7" t="s">
        <v>158</v>
      </c>
      <c r="L13" s="126">
        <v>0.2</v>
      </c>
    </row>
    <row r="14" spans="1:21" ht="15" thickBot="1" x14ac:dyDescent="0.35">
      <c r="A14" s="62" t="s">
        <v>82</v>
      </c>
      <c r="B14" s="63" t="s">
        <v>83</v>
      </c>
      <c r="C14" s="63">
        <v>4.8</v>
      </c>
      <c r="D14" s="64">
        <v>30.35</v>
      </c>
      <c r="E14" s="64">
        <v>50.58</v>
      </c>
      <c r="F14" s="65">
        <v>4578.22</v>
      </c>
      <c r="G14" s="165">
        <f t="shared" si="0"/>
        <v>24.28</v>
      </c>
      <c r="H14" s="165">
        <f t="shared" si="1"/>
        <v>40.463999999999999</v>
      </c>
    </row>
    <row r="15" spans="1:21" x14ac:dyDescent="0.3">
      <c r="A15" s="55" t="s">
        <v>84</v>
      </c>
      <c r="B15" s="56" t="s">
        <v>85</v>
      </c>
      <c r="C15" s="56">
        <v>4.9000000000000004</v>
      </c>
      <c r="D15" s="57">
        <v>32.869999999999997</v>
      </c>
      <c r="E15" s="57">
        <v>55.63</v>
      </c>
      <c r="F15" s="58">
        <v>5324.97</v>
      </c>
      <c r="G15" s="163">
        <f t="shared" si="0"/>
        <v>26.295999999999999</v>
      </c>
      <c r="H15" s="163">
        <f t="shared" si="1"/>
        <v>44.504000000000005</v>
      </c>
    </row>
    <row r="16" spans="1:21" x14ac:dyDescent="0.3">
      <c r="A16" s="59" t="s">
        <v>86</v>
      </c>
      <c r="B16" s="1" t="s">
        <v>87</v>
      </c>
      <c r="C16" s="1">
        <v>5</v>
      </c>
      <c r="D16" s="60">
        <v>34.15</v>
      </c>
      <c r="E16" s="60">
        <v>78.02</v>
      </c>
      <c r="F16" s="61">
        <v>5577.61</v>
      </c>
      <c r="G16" s="164">
        <f t="shared" si="0"/>
        <v>27.32</v>
      </c>
      <c r="H16" s="164">
        <f t="shared" si="1"/>
        <v>62.415999999999997</v>
      </c>
    </row>
    <row r="17" spans="1:12" x14ac:dyDescent="0.3">
      <c r="A17" s="59" t="s">
        <v>88</v>
      </c>
      <c r="B17" s="1" t="s">
        <v>89</v>
      </c>
      <c r="C17" s="1">
        <v>5.2</v>
      </c>
      <c r="D17" s="60">
        <v>35.42</v>
      </c>
      <c r="E17" s="60">
        <v>83.99</v>
      </c>
      <c r="F17" s="61">
        <v>5830.29</v>
      </c>
      <c r="G17" s="164">
        <f t="shared" si="0"/>
        <v>28.336000000000002</v>
      </c>
      <c r="H17" s="164">
        <f t="shared" si="1"/>
        <v>67.191999999999993</v>
      </c>
    </row>
    <row r="18" spans="1:12" x14ac:dyDescent="0.3">
      <c r="A18" s="59" t="s">
        <v>90</v>
      </c>
      <c r="B18" s="1" t="s">
        <v>91</v>
      </c>
      <c r="C18" s="1">
        <v>6</v>
      </c>
      <c r="D18" s="60">
        <v>36.68</v>
      </c>
      <c r="E18" s="60">
        <v>96</v>
      </c>
      <c r="F18" s="61">
        <v>6082.94</v>
      </c>
      <c r="G18" s="164">
        <f t="shared" si="0"/>
        <v>29.344000000000001</v>
      </c>
      <c r="H18" s="164">
        <f t="shared" si="1"/>
        <v>76.800000000000011</v>
      </c>
    </row>
    <row r="19" spans="1:12" ht="15" thickBot="1" x14ac:dyDescent="0.35">
      <c r="A19" s="62" t="s">
        <v>92</v>
      </c>
      <c r="B19" s="63" t="s">
        <v>93</v>
      </c>
      <c r="C19" s="63">
        <v>6</v>
      </c>
      <c r="D19" s="64">
        <v>37.93</v>
      </c>
      <c r="E19" s="64">
        <v>113.99</v>
      </c>
      <c r="F19" s="65">
        <v>6335.59</v>
      </c>
      <c r="G19" s="165">
        <f t="shared" si="0"/>
        <v>30.344000000000001</v>
      </c>
      <c r="H19" s="165">
        <f t="shared" si="1"/>
        <v>91.192000000000007</v>
      </c>
    </row>
    <row r="21" spans="1:12" ht="213" customHeight="1" x14ac:dyDescent="0.3">
      <c r="A21" s="477" t="s">
        <v>99</v>
      </c>
      <c r="B21" s="477"/>
      <c r="C21" s="477"/>
      <c r="D21" s="477"/>
      <c r="E21" s="477"/>
      <c r="F21" s="477"/>
      <c r="G21" s="477"/>
      <c r="H21" s="477"/>
      <c r="I21" s="477"/>
      <c r="J21" s="477"/>
      <c r="K21" s="477"/>
      <c r="L21" s="477"/>
    </row>
  </sheetData>
  <mergeCells count="10">
    <mergeCell ref="A21:L21"/>
    <mergeCell ref="K3:K4"/>
    <mergeCell ref="L3:L4"/>
    <mergeCell ref="M3:M4"/>
    <mergeCell ref="N3:O3"/>
    <mergeCell ref="G2:H2"/>
    <mergeCell ref="P3:Q3"/>
    <mergeCell ref="T3:U3"/>
    <mergeCell ref="R3:S3"/>
    <mergeCell ref="T6:U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criptIds xmlns="http://schemas.microsoft.com/office/extensibility/maker/v1.0" id="script-ids-node-id">
  <scriptId xmlns="" id="ms-officescript%3A%2F%2Fonedrive_business_itemlink%2F01EVI7O4IJ7OV666UBWJFIBOULDYM7KCQ2:ms-officescript%3A%2F%2Fonedrive_business_sharinglink%2Fu!aHR0cHM6Ly9ncm91cGVicmwtbXkuc2hhcmVwb2ludC5jb20vOnU6L2cvcGVyc29uYWwvY2xhaXJlX2Jvbm5hbF9icmxfZnIvRVFuN3EtOTZnYkpLZ0xxTEhobjFDaG9CdHpTZmRTZU1UbGZReUhJa3B3d3pSQQ"/>
</scriptIds>
</file>

<file path=customXml/itemProps1.xml><?xml version="1.0" encoding="utf-8"?>
<ds:datastoreItem xmlns:ds="http://schemas.openxmlformats.org/officeDocument/2006/customXml" ds:itemID="{EFF5DD10-BEF5-4DA7-8CF9-0445BCABA5EF}">
  <ds:schemaRefs>
    <ds:schemaRef ds:uri="http://schemas.microsoft.com/office/extensibility/maker/v1.0"/>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1_HYP SCENARIOS</vt:lpstr>
      <vt:lpstr>2_HYP_COUTS</vt:lpstr>
      <vt:lpstr>3_HYP RECETTES_démarrage</vt:lpstr>
      <vt:lpstr>4_HYP RECETTES_Croisière </vt:lpstr>
      <vt:lpstr>5_Simulat°_équilibre_Régie</vt:lpstr>
      <vt:lpstr>6_Simulat°_équ_privé_DSP</vt:lpstr>
      <vt:lpstr>Recettes_du-port</vt:lpstr>
    </vt:vector>
  </TitlesOfParts>
  <Company>BRL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Beatrice De Abreu</dc:creator>
  <cp:lastModifiedBy>Claire Bonnal</cp:lastModifiedBy>
  <dcterms:created xsi:type="dcterms:W3CDTF">2020-11-02T17:32:00Z</dcterms:created>
  <dcterms:modified xsi:type="dcterms:W3CDTF">2025-07-22T20:32:47Z</dcterms:modified>
</cp:coreProperties>
</file>